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1640" tabRatio="728" activeTab="0"/>
  </bookViews>
  <sheets>
    <sheet name="KQKD-Q4-2010" sheetId="1" r:id="rId1"/>
    <sheet name="BCDKT_Q4_2010" sheetId="2" r:id="rId2"/>
    <sheet name="LCTT-Q4-2010-PP Truc tiep" sheetId="3" r:id="rId3"/>
    <sheet name="So sanh ty le" sheetId="4" r:id="rId4"/>
    <sheet name="04-TMinh 1-7-hn-Q4-2010" sheetId="5" r:id="rId5"/>
    <sheet name="05-TMinh 8+9-hn-Q4-2010" sheetId="6" r:id="rId6"/>
    <sheet name="06-TMinh 10+11+12-hn-Q4-2010" sheetId="7" r:id="rId7"/>
    <sheet name="07 - Q4-2010- 13---19" sheetId="8" r:id="rId8"/>
    <sheet name="08-T--Minh 20+21-hn-Q4-2010" sheetId="9" r:id="rId9"/>
    <sheet name="09-TMinh 22--34-hn-Q4-2010" sheetId="10" r:id="rId10"/>
  </sheets>
  <definedNames/>
  <calcPr fullCalcOnLoad="1"/>
</workbook>
</file>

<file path=xl/comments4.xml><?xml version="1.0" encoding="utf-8"?>
<comments xmlns="http://schemas.openxmlformats.org/spreadsheetml/2006/main">
  <authors>
    <author>Home</author>
    <author>VNN.R9</author>
  </authors>
  <commentList>
    <comment ref="A14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tai san NH/ no phai tra
</t>
        </r>
      </text>
    </comment>
    <comment ref="A15" authorId="1">
      <text>
        <r>
          <rPr>
            <b/>
            <sz val="8"/>
            <rFont val="Tahoma"/>
            <family val="0"/>
          </rPr>
          <t>VNN.R9:</t>
        </r>
        <r>
          <rPr>
            <sz val="8"/>
            <rFont val="Tahoma"/>
            <family val="0"/>
          </rPr>
          <t xml:space="preserve">
Tai san ngan han/No ngan han</t>
        </r>
      </text>
    </comment>
    <comment ref="A16" authorId="1">
      <text>
        <r>
          <rPr>
            <b/>
            <sz val="8"/>
            <rFont val="Tahoma"/>
            <family val="0"/>
          </rPr>
          <t>VNN.R9:</t>
        </r>
        <r>
          <rPr>
            <sz val="8"/>
            <rFont val="Tahoma"/>
            <family val="0"/>
          </rPr>
          <t xml:space="preserve">
Tien/Nophai tra</t>
        </r>
      </text>
    </comment>
  </commentList>
</comments>
</file>

<file path=xl/sharedStrings.xml><?xml version="1.0" encoding="utf-8"?>
<sst xmlns="http://schemas.openxmlformats.org/spreadsheetml/2006/main" count="930" uniqueCount="733">
  <si>
    <t>Tỷ suất lợi nhuận trước thuế trên tổng tài sản</t>
  </si>
  <si>
    <t>Tỷ suất lợi nhuận sau thuế trên tổng tài sản</t>
  </si>
  <si>
    <t>Tỷ suất lợi nhuận sau thuế trên vốn chủ sở hữu</t>
  </si>
  <si>
    <t>Công ty CP Phát triển hạ tầng Vĩnh Phúc</t>
  </si>
  <si>
    <t>Mẫu số: B02 a -DN</t>
  </si>
  <si>
    <t>Khu CN: Khai - Quang, Vĩnh - Yên, Vĩnh - Phúc</t>
  </si>
  <si>
    <t>Ban hành thêo quyết định số: 15/2006/QĐ-BTC</t>
  </si>
  <si>
    <t>Ngày 20 tháng 03 Năm 2006 của bộ trưởng Bộ Tài Chính</t>
  </si>
  <si>
    <t>Đơn vị tính: Đồng (VNĐ)</t>
  </si>
  <si>
    <t>CHỈ TIÊU</t>
  </si>
  <si>
    <t>MÃ SỐ</t>
  </si>
  <si>
    <t>THUYẾT          MINH</t>
  </si>
  <si>
    <t>NĂM NAY</t>
  </si>
  <si>
    <t xml:space="preserve">1- Doanh thu bán hàng và cung cấp dịch vụ </t>
  </si>
  <si>
    <t>VI.25</t>
  </si>
  <si>
    <t>2- Các khoản giảm trừ doanh thu</t>
  </si>
  <si>
    <t>3- Doanh thu thuần về bán hàng và cung cấp dịch vụ (10 = 01- 02)</t>
  </si>
  <si>
    <t>4- Giá vốn hàng bán</t>
  </si>
  <si>
    <t>VI.27</t>
  </si>
  <si>
    <t>5-  Lợi nhuận gộp về bán hàng và cung cấp dịch vụ (20 = 10 - 11)</t>
  </si>
  <si>
    <t>6-  Doanh thu hoạt động tài chính</t>
  </si>
  <si>
    <t>VI.26</t>
  </si>
  <si>
    <t>7-  Chi phí tài chính</t>
  </si>
  <si>
    <t>VI.28</t>
  </si>
  <si>
    <t xml:space="preserve">        Trong đó:   chi phí lãi vay</t>
  </si>
  <si>
    <t>8-  Chi phí bán hàng</t>
  </si>
  <si>
    <t>9-  Chi phí quản lý doanh nghiệp</t>
  </si>
  <si>
    <t>10-  Lợi nhuận thuần từ hoạt động kinh doanh</t>
  </si>
  <si>
    <t xml:space="preserve">        (30 =20+ (21 -22)-(24 + 25)</t>
  </si>
  <si>
    <t>11-  Thu nhập khác</t>
  </si>
  <si>
    <t>12-  Chi phí khác</t>
  </si>
  <si>
    <t>13-  Lợi nhuận khác ( 40 = 31 - 32 )</t>
  </si>
  <si>
    <t>14-  Tổng lợi nhuận kế toán trước thuế  (50 = 30 + 40 )</t>
  </si>
  <si>
    <t>15-  Chi phí thuế TNDN Hiện hành</t>
  </si>
  <si>
    <t>VI.29</t>
  </si>
  <si>
    <t>16-  Chi phí thuế TNDN Hoãn lại</t>
  </si>
  <si>
    <t>VI.30</t>
  </si>
  <si>
    <t>17-  Lợi nhuận sau thuế TNDN  (60 = 50 - 51 - 52 )</t>
  </si>
  <si>
    <t>18-  Lãi cơ bản trên cổ phiếu (*)</t>
  </si>
  <si>
    <t>Ghi chú: (*) Chỉ tiêu này chỉ áp dụng đối với công ty cổ phần.</t>
  </si>
  <si>
    <t xml:space="preserve">               Người lập biểu                                 Kế toán trưởng</t>
  </si>
  <si>
    <t>Tổng giám đốc</t>
  </si>
  <si>
    <t xml:space="preserve">                  (Ký, họ tên)                                       ( Ký, họ tên)</t>
  </si>
  <si>
    <t>(Ký, họ tên, đóng dấu)</t>
  </si>
  <si>
    <t xml:space="preserve">            Nguyễn Thị Hoàn                                 Phan Văn Vinh</t>
  </si>
  <si>
    <t>Văn Phụng Hà</t>
  </si>
  <si>
    <t>Mẫu số: B 01 a - DN</t>
  </si>
  <si>
    <t xml:space="preserve">Ban hành theo QĐ số: 15/2006 QĐ-BTC </t>
  </si>
  <si>
    <t>Ngày 20 tháng 03 năm 2006 của bộ trưởng Bộ Tài Chính</t>
  </si>
  <si>
    <t>Đơn vị tính:  Đồng (VNĐ)</t>
  </si>
  <si>
    <t>TÀI  SẢN</t>
  </si>
  <si>
    <t>THUYẾT MINH</t>
  </si>
  <si>
    <t>SỐ ĐẦU NĂM (01/01/2010)</t>
  </si>
  <si>
    <t xml:space="preserve"> A - Tài sản  ngắn hạn (100=110+120+130+140+150) </t>
  </si>
  <si>
    <t>I.  Tiền và các khoản tương đương tiền</t>
  </si>
  <si>
    <t xml:space="preserve">1.  Tiền </t>
  </si>
  <si>
    <t>V.01</t>
  </si>
  <si>
    <t>2.  Các khoản tương đương tiền</t>
  </si>
  <si>
    <t>II.  Các khoản đầu tư tài chính ngắn hạn</t>
  </si>
  <si>
    <t>V.02</t>
  </si>
  <si>
    <t xml:space="preserve">2.  Đầu tư ngắn hạn </t>
  </si>
  <si>
    <t xml:space="preserve">3.  Dự phòng giảm giá đầu tư ngắn hạn (*) </t>
  </si>
  <si>
    <t>III.  Các khoản phải thu ngắn hạn</t>
  </si>
  <si>
    <t>1.  Phải thu  khách hàng</t>
  </si>
  <si>
    <t>2.  Trả trước cho người bán</t>
  </si>
  <si>
    <t>3.  Phải thu nội bộ ngắn hạn</t>
  </si>
  <si>
    <t>4.  Phải thu theo tiến độ kế hoạch hợp đồng xây dựng.</t>
  </si>
  <si>
    <t>5. Các khoản phải thu khác</t>
  </si>
  <si>
    <t>V.03</t>
  </si>
  <si>
    <t>6.  Dự phòng  phải thu ngắn hạn khó đòi khó đòi (*)</t>
  </si>
  <si>
    <t>IV.  Hàng tồn kho</t>
  </si>
  <si>
    <t>1.  Hàng tồn kho</t>
  </si>
  <si>
    <t>V.04</t>
  </si>
  <si>
    <t>2.  Dự phòng giảm giá hàng tồn kho (*)</t>
  </si>
  <si>
    <t>V.  Tài sản ngắn hạn khác khác</t>
  </si>
  <si>
    <t>1.  Chi phí trả trước ngắn hạn</t>
  </si>
  <si>
    <t>2.  Thuế GTGT được khấu trừ</t>
  </si>
  <si>
    <t>3.  Thuế và các khoản khác phải thu nhà nước</t>
  </si>
  <si>
    <t>V.05</t>
  </si>
  <si>
    <t>5.  Tài sản ngắn hạn khác</t>
  </si>
  <si>
    <t>B - Tài sản dài hạn (200=210+220+240+250+260)</t>
  </si>
  <si>
    <t>I.  Các khoản phải thu dài hạn</t>
  </si>
  <si>
    <t>1.  Phải thu dài hạn của khách hàng</t>
  </si>
  <si>
    <t xml:space="preserve">2.  Vốn kinh doanh ở đơn vị trực thuộc </t>
  </si>
  <si>
    <t>3.  Phải thu dài hạn nội bộ</t>
  </si>
  <si>
    <t>V.06</t>
  </si>
  <si>
    <t>4.  Phải thu dài hạn khác</t>
  </si>
  <si>
    <t>V.07</t>
  </si>
  <si>
    <t>5   Dự phòng phải thu dài hạn khó đòi (*)</t>
  </si>
  <si>
    <t>II-  Tài sản cố định</t>
  </si>
  <si>
    <t>1.  Tài sản cố định hữu hình</t>
  </si>
  <si>
    <t>*   Nguyên giá</t>
  </si>
  <si>
    <t>*   Giá trị hao mòn lũy kế (*)</t>
  </si>
  <si>
    <t>2.  Tài sản cố định thuê tài chính</t>
  </si>
  <si>
    <t>V.09</t>
  </si>
  <si>
    <t>3.  Tài sản cố định vô hình</t>
  </si>
  <si>
    <t>V.10</t>
  </si>
  <si>
    <t>4.  Chi phí XDCB Dở dang</t>
  </si>
  <si>
    <t>V.11</t>
  </si>
  <si>
    <t>III.  Bất động sản đầu tư</t>
  </si>
  <si>
    <t>V.12</t>
  </si>
  <si>
    <t>IV.   Các khoản đầu tư tài chính dài hạn</t>
  </si>
  <si>
    <t>1.  Đầu tư vào công ty con</t>
  </si>
  <si>
    <t>2.  Đầu tư vào công ty, liên kết, liên doanh.</t>
  </si>
  <si>
    <t>3.  Đầu tư dài hạn khác</t>
  </si>
  <si>
    <t>V.13</t>
  </si>
  <si>
    <t>4.  Dự phòng giảm giá đầu tư tài chính dài hạn (*)</t>
  </si>
  <si>
    <t>V.  Tài sản dài hạn khác</t>
  </si>
  <si>
    <t>1.  Chi phí trả trước dài hạn</t>
  </si>
  <si>
    <t>V.14</t>
  </si>
  <si>
    <t>2.  Tài sản thuế thu nhập hoãn lại</t>
  </si>
  <si>
    <t>V.21</t>
  </si>
  <si>
    <t>3.  Tài sản dài hạn khác</t>
  </si>
  <si>
    <t>TỔNG CỘNG TÀI SẢN  (270 = 100 + 200)</t>
  </si>
  <si>
    <t>NGUỒN VỐN</t>
  </si>
  <si>
    <t xml:space="preserve">     A - Nợ phải trả ( 300 =310 + 330 ) </t>
  </si>
  <si>
    <t>I.  Nợ ngắn hạn</t>
  </si>
  <si>
    <t>1.  Vay và nợ ngắn hạn</t>
  </si>
  <si>
    <t>V.15</t>
  </si>
  <si>
    <t>2.  Phải trả  người bán</t>
  </si>
  <si>
    <t>3.  Người mua trả tiền trước</t>
  </si>
  <si>
    <t>4.  Thuế và các khoản phải nộp nhà nước</t>
  </si>
  <si>
    <t>V.16</t>
  </si>
  <si>
    <t>5.    Phải trả người lao động</t>
  </si>
  <si>
    <t>7.    phải trả nội bộ</t>
  </si>
  <si>
    <t>8.    Phải trả theo tiến độ kế hoạch hợp đồng xây dựng</t>
  </si>
  <si>
    <t>9.    Các khoản phải trả, phải nộp ngắn hạn khác</t>
  </si>
  <si>
    <t>V.18</t>
  </si>
  <si>
    <t>10.  Dự phòng phải trả ngắn hạn</t>
  </si>
  <si>
    <t>11.  Quỹ khen thưởng,  phúc lợi</t>
  </si>
  <si>
    <t>II.  Nợ dài hạn</t>
  </si>
  <si>
    <t>1.  Phải trả dài hạn người bán</t>
  </si>
  <si>
    <t>2.  Phải trả dài hạn nội bộ</t>
  </si>
  <si>
    <t>V.19</t>
  </si>
  <si>
    <t>3.  Phải trả dài hạn khác</t>
  </si>
  <si>
    <t>4.  Vay và nợ dài hạn</t>
  </si>
  <si>
    <t>V.20</t>
  </si>
  <si>
    <t>5.  Thuế thu nhập hoãn lại phải trả</t>
  </si>
  <si>
    <t>6.  Dự phòng trợ cấp mất việc làm</t>
  </si>
  <si>
    <t>7.  Dự phòng phải trả dài hạn</t>
  </si>
  <si>
    <t>8.  Doanh thu chưa thực hiện</t>
  </si>
  <si>
    <t xml:space="preserve">      B - vốn chủ sở hữu: (400 = 410 + 430 )</t>
  </si>
  <si>
    <t>I.  Vốn chủ sở hữu</t>
  </si>
  <si>
    <t>V.22</t>
  </si>
  <si>
    <t>1.  Vốn đầu tư của chủ sở hữu</t>
  </si>
  <si>
    <t>2.  Thặng dư vốn cổ  phần</t>
  </si>
  <si>
    <t>3.  Vốn khác của chủ sở hữu</t>
  </si>
  <si>
    <t>4.  Cổ phiếu quỹ  (*)</t>
  </si>
  <si>
    <t>5.  Chênh lệch đánh giá lại tài sản</t>
  </si>
  <si>
    <t>6.  Chênh lệch tỷ giá hối đoái</t>
  </si>
  <si>
    <t>7.  Quỹ đầu tư phát triển</t>
  </si>
  <si>
    <t>8.   Quỹ dự phòng tài chính</t>
  </si>
  <si>
    <t>9.   Quỹ khác thuộc vốn chủ sở hữu</t>
  </si>
  <si>
    <t>10. Lợi nhuận sau thuế chưa phân phối</t>
  </si>
  <si>
    <t>11.  Nguồn vốn đầu tư XDCB</t>
  </si>
  <si>
    <t>II.  Nguồn kinh phí và quỹ khác</t>
  </si>
  <si>
    <t xml:space="preserve">2.  Nguồn kinh phí </t>
  </si>
  <si>
    <t>V.23</t>
  </si>
  <si>
    <t>4.  Nguồn kinh phí đã hình thành  TSCĐ</t>
  </si>
  <si>
    <t>TỔNG CỘNG NGUỒN VỐN ( 440 = 300 + 400 )</t>
  </si>
  <si>
    <t>CÁC CHỈ TIÊU NGOÀI BẢNG CÂN ĐỐI KẾ TOÁN</t>
  </si>
  <si>
    <t>1. Tài sản thuê ngoài</t>
  </si>
  <si>
    <t xml:space="preserve">2. Vật tư, hàng hoá nhận giữ hộ, nhận gia công </t>
  </si>
  <si>
    <t>3. Hàng hoá nhận bán hộ, nhận ký gửi, ký cược</t>
  </si>
  <si>
    <t>4. Nợ khó đòi đã xử lý</t>
  </si>
  <si>
    <t>5. Ngoại tệ các loại</t>
  </si>
  <si>
    <t>Chú ý: Số liệu trong các chỉ tiêu có dấu (*) Được ghi bằng số âm dưới hình thức ghi trong ngoặc đơn</t>
  </si>
  <si>
    <t xml:space="preserve">    Người lập biểu                                      Kế toán trưởng</t>
  </si>
  <si>
    <t>(Ký, Họ tên, đóng dấu)</t>
  </si>
  <si>
    <t>Mẫu số: B03 a -DN</t>
  </si>
  <si>
    <t>I. Lưu chuyển tiền từ hoạt động kinh Doanh</t>
  </si>
  <si>
    <t>1. Tiền thu từ bán hàng, cung cấp dịch vụ và doanh thu khác</t>
  </si>
  <si>
    <t>2. Tiền chi cho người cung cấp hàng hóavà dịch vụ</t>
  </si>
  <si>
    <t>3. Tiền chi trả cho người lao động</t>
  </si>
  <si>
    <t>4. Tiền chi trả lãi vay</t>
  </si>
  <si>
    <t>5. Tiền chi nộp thuế thu nhập doanh nghiệp</t>
  </si>
  <si>
    <t>6. Tiền thu khác từ hoạt động kinh doanh</t>
  </si>
  <si>
    <t>7. Tiền chi khác từ hoạt động kinh doanh</t>
  </si>
  <si>
    <t>Lưu chuyển tiền thuần từ hoạt động kinh doanh</t>
  </si>
  <si>
    <t>II. Lưu chuyển tiền từ hoạt động đầu tư</t>
  </si>
  <si>
    <t>1. Tiền chi để mua sắm xây dựng TSCĐ và các tài sản dài hạn khác</t>
  </si>
  <si>
    <t xml:space="preserve">2. Tiền thu từ thanh lý , nhượng bán TSCĐ và các tài sản dài hạn khác </t>
  </si>
  <si>
    <t>3. Tiền chi cho vay, mua các công cụ nợ của đơn vị khác</t>
  </si>
  <si>
    <t>4. Tiền thu hồi cho vay bán lại các công cụ nợ của đơn vị khác</t>
  </si>
  <si>
    <t>5. Tiền chi đầu tư  góp vốn vào đơn vị khác</t>
  </si>
  <si>
    <t>6. Tiền thu hồi đầu tư góp vốn  vào đơn vị khác</t>
  </si>
  <si>
    <t>7. Tiền thu lãi cho vay,  cổ tức và lợi nhuận được chia</t>
  </si>
  <si>
    <t>Lưu chuyển tiền thuần từ hoạt động đầu tư</t>
  </si>
  <si>
    <t>III.  Lưu chuyển tiền từ hoạt động tài chính</t>
  </si>
  <si>
    <t>1. Tiền thu từ phát hành cổ phiếu, nhận vốn góp của chủ sở hữu</t>
  </si>
  <si>
    <t>2. Tiền chi trả vốn góp cho các chủ sở hữu mua 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</si>
  <si>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</si>
  <si>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</si>
  <si>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</si>
  <si>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</si>
  <si>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</si>
  <si>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(20+30+40 )</t>
  </si>
  <si>
    <t xml:space="preserve">Tiền và tương đương tiền đầu kỳ </t>
  </si>
  <si>
    <t>Ảnh hưởng của thay đổi tỷ giá hối đoái quy đổi ngoại tệ</t>
  </si>
  <si>
    <t>Tiền và tương đương tiền cuối kỳ (70=50+60+61)</t>
  </si>
  <si>
    <t>VII-34</t>
  </si>
  <si>
    <t>Mẫu số: B 09 a - DN</t>
  </si>
  <si>
    <t>Khu CN: Khai Quang, Vĩnh Yên, Vĩnh Phúc</t>
  </si>
  <si>
    <t>BẢN THUYẾT MINH  BÁO CÁO TÀI CHÍNH</t>
  </si>
  <si>
    <t>I.  Đặc điểm hoạt động của doanh nghiệp</t>
  </si>
  <si>
    <t>1.  Hình thức sở hữu vốn:  là công ty cổ phần.</t>
  </si>
  <si>
    <t xml:space="preserve">     Công ty cổ phần phát triển hạ tầng Vĩnh Phúc ( Sau đây gọi tắt là :Công Ty) hoạt động theo</t>
  </si>
  <si>
    <t xml:space="preserve">    giấy chứng nhận đăng ký kinh doanh l;ần đầu số:1903 000 030 do sở kế hoạch và đầu tư tỉnh</t>
  </si>
  <si>
    <t xml:space="preserve">    Vĩnh Phúc cấp ngày: 16 tháng 06 năm 2003 . Công ty đã có 7 lần thay đổi giấy phép đăng ký</t>
  </si>
  <si>
    <t xml:space="preserve">    kinh doanh lần thay đổi gần đây nhất là ngày:06 tháng 01 năm 2009 do sở kế hoạch và đầu tư</t>
  </si>
  <si>
    <t xml:space="preserve">    tỉnh Vĩnh Phúc cấp với tổng số vốn điều lệ  tăng lên là:   35,285,000,000 đồng</t>
  </si>
  <si>
    <t xml:space="preserve">           Công ty  có trụ sở chính tại: Khu công nghiệp Khai Quang Phường Khai Quang, Thành phố</t>
  </si>
  <si>
    <t xml:space="preserve">    Vĩnh Yên tỉnh Vĩnh Phúc</t>
  </si>
  <si>
    <t xml:space="preserve">2.  Ngành nghề kinh doanh kinh doanh: </t>
  </si>
  <si>
    <t xml:space="preserve">   Hoạt động chính của công ty là:</t>
  </si>
  <si>
    <t xml:space="preserve">   -   Đầu tư xây dựng và kinh doanh hạ tầng khu, Cụm công nghiệp khu đô thị, nhà ở.</t>
  </si>
  <si>
    <t xml:space="preserve">   -   Kinh doanh bất động sản</t>
  </si>
  <si>
    <t xml:space="preserve">   -   Kinh doanh các dịch vụ du lịch.</t>
  </si>
  <si>
    <t xml:space="preserve">   -   Xây dựng công trình dân dụng, công nghiệp.</t>
  </si>
  <si>
    <t xml:space="preserve">   -   Xây dựng công trình Giao thông</t>
  </si>
  <si>
    <t xml:space="preserve">   -   Xây dựng công trình thuỷ lợi</t>
  </si>
  <si>
    <t xml:space="preserve">   -   Dịch vụ chuyển giao công nghệ.</t>
  </si>
  <si>
    <t xml:space="preserve">  </t>
  </si>
  <si>
    <t xml:space="preserve">   -   Môi giới thương mại.</t>
  </si>
  <si>
    <t xml:space="preserve">   -   Kinh doanh lữ hành nội địa</t>
  </si>
  <si>
    <t xml:space="preserve">   -   Đại lý bán lẻ xăng dầu và các chế phẩm dầu mỡ</t>
  </si>
  <si>
    <t xml:space="preserve">   -   Đại lý mua bán, ký gửi hàng hoá</t>
  </si>
  <si>
    <t xml:space="preserve">   -   Đại lý dịch vụ bưu chính viễn thông</t>
  </si>
  <si>
    <t xml:space="preserve">   -   Đại lý bán vé máy bay</t>
  </si>
  <si>
    <t xml:space="preserve">   -   Đại lý bạo hiểm</t>
  </si>
  <si>
    <t xml:space="preserve">   -   Vận tải hàng hoá đường bộ bằng ô tô</t>
  </si>
  <si>
    <t xml:space="preserve">   -   Mua bán lương thực thực phẩm, Rượu, Bia, Thuốc lá, nước giải khát</t>
  </si>
  <si>
    <t xml:space="preserve">   -   Mua bán vật tư, máy móc thiết bị phục vụ các ngành</t>
  </si>
  <si>
    <t xml:space="preserve">   -   Thiết kế kết cấu công trình dân dụng và công nghiệp</t>
  </si>
  <si>
    <t xml:space="preserve">   -   Tư vấn giám sát  xây dựng công trình giao thông.</t>
  </si>
  <si>
    <t xml:space="preserve">   -   Sản xuất cây xanh.</t>
  </si>
  <si>
    <t xml:space="preserve">   -   Mua bán cây xanh, đại lý dịch vụ điện, nước.</t>
  </si>
  <si>
    <t xml:space="preserve">4.  Đặc điểm hoạt động của doanh nghiệp trong năm tài chính có ảnh hưởng đến báo cáo tài chính  </t>
  </si>
  <si>
    <t xml:space="preserve">       Do nâng cấp từ cụm lên khu công nghiệp, mở rộng khu công nghiệp phải tiền hành kiểm kê tài sản của</t>
  </si>
  <si>
    <t xml:space="preserve">       nhân dân để tiến hành BTGPMB  có nhiều khó khăn .</t>
  </si>
  <si>
    <t>II - Kỳ kế toán, đơn vị tiền tệ sử dụng trong kế toán.</t>
  </si>
  <si>
    <t>1-  Kỳ kế toán  theo năm dương lịch bắt đầu từ : ngày 01 tháng 01 năm 2010 Kết thúc vào ngày : 31/12/2010</t>
  </si>
  <si>
    <t>2-  Đơn vị tiền tệ sử dụng trong kế toán:  Đồng  (VNĐ)</t>
  </si>
  <si>
    <t>III - Chuẩn mực và chế độ kế toán áp dụng</t>
  </si>
  <si>
    <t>1-  Chế độ kế toán áp dụng:  Chế độ kế toán doanh nghiệp vừa và nhỏ.</t>
  </si>
  <si>
    <t>2-  Tuyên bố về việc tuân thủ chuẩn mực kế toán và chế độ kế toán</t>
  </si>
  <si>
    <t>IV - Các chính sách kế toán áp dụng</t>
  </si>
  <si>
    <t>1- Nguyên tắc ghi nhận các khoản tiền và các khoản tương đương tiền:</t>
  </si>
  <si>
    <t xml:space="preserve">    Phương pháp chuyển đổi các đồng tiền khac sử dụng trong kế toán: Căn cứ nghiệp vụ kinh tế phát sinh</t>
  </si>
  <si>
    <t>hoặc tỷ giá giao dịch bình quân trên thị trường ngoại tệ liên ngân hàng do ngân hàng nhà nước  Việt Nam</t>
  </si>
  <si>
    <t>công bố tại thời điểm phát sinh nghiệp vụ kinh tế để ghi sổ kế toán.</t>
  </si>
  <si>
    <t>2-  Nguyên tắc ghi nhận hàng tồn kho</t>
  </si>
  <si>
    <t xml:space="preserve">            - Nguyên tắc ghi nhận hàng tồn kho  :giá đích danh</t>
  </si>
  <si>
    <t xml:space="preserve">            - Phương pháp tính giá trị hàng tồn kho  : phương pháp kê khai thường xuyên</t>
  </si>
  <si>
    <t xml:space="preserve">            - Phương pháp hạch toán hàng tồn kho</t>
  </si>
  <si>
    <t xml:space="preserve">            - Phương pháp lạp dự toán hàng tồn kho</t>
  </si>
  <si>
    <t>3-  Nguyên tắc ghi nhận và khấu hao TSCĐ và bất động sản đầu tư.</t>
  </si>
  <si>
    <t xml:space="preserve">            - Ghi nhận theo nguyên giá.Trong bảng cân đối kế toán được phản ánh 3 chỉ tiêu:Nguyên giá,</t>
  </si>
  <si>
    <t xml:space="preserve">             hao mòn luỹ kế , giá trị còn lại.</t>
  </si>
  <si>
    <t xml:space="preserve">            - Nguyên tắc ghi nhận TSCĐ  ( hữu hình, Vô hình, Thuê tài chính )</t>
  </si>
  <si>
    <t xml:space="preserve">            - Phương pháp khấu hao TSCĐ Hữu hình, vô hình, thuê tài chính: Theo phương pháp đường thẳng</t>
  </si>
  <si>
    <t>4-  Nguyên tắc ghi nhận và khấu hao bất động sảnđầu tư:</t>
  </si>
  <si>
    <t xml:space="preserve">            - Nguyên tắc ghi nhận bất động sản đầu tư</t>
  </si>
  <si>
    <t xml:space="preserve">            - Phương pháp khấu hao bất động sản đầu tư</t>
  </si>
  <si>
    <t>5-  Nguyên tắc ghi nhận các khoản đầu tư tài chính.</t>
  </si>
  <si>
    <t xml:space="preserve">             - Các khoản đầu tư vào công ty con, công ty liên kết,góp vốn vào cơ sở kinh doanh đồng kiểm soát.</t>
  </si>
  <si>
    <t xml:space="preserve">             - Các khoản đầu tư chứng khoán ngắn hạn</t>
  </si>
  <si>
    <t xml:space="preserve">             - Các khoản đầu tư chứng khoán dài hạn</t>
  </si>
  <si>
    <t xml:space="preserve">             - Phương pháp lập dự phòng giảm giá đầu tư ngắn hạn, dài hạn.</t>
  </si>
  <si>
    <t>6-  Nguyên tắc ghi nhận vốn hoá các khoản chi phí đi vay:</t>
  </si>
  <si>
    <t xml:space="preserve">             - Nguyên tắc ghi nhận chi phí đi vay.</t>
  </si>
  <si>
    <t xml:space="preserve">             - Tỷ lệ vốn hoá được sử dụng để xác định chi phí đi vay được vốn hoá trong kỳ</t>
  </si>
  <si>
    <t>7-  Nguyen tắc ghi nhận và vốn hoá các khoản chi phí khác:</t>
  </si>
  <si>
    <t xml:space="preserve">             - Chi phí trả trước</t>
  </si>
  <si>
    <t xml:space="preserve">              - Chi phí khác</t>
  </si>
  <si>
    <t xml:space="preserve">              -Phương pháp phân bổ chi phí trả trước</t>
  </si>
  <si>
    <t xml:space="preserve">              - Phưpơng pháp và thời gian phân bổ lợi thế thương mại.</t>
  </si>
  <si>
    <t>8-  Nguyên tắc ghi nhận chi phí phải trả:</t>
  </si>
  <si>
    <t>9-  Nguyên tắc và phương pháp ghi nhận các khoản dự phòng phải trả.</t>
  </si>
  <si>
    <t>10- Nguyên tắc ghi nhận vốn chủ sở hữu:</t>
  </si>
  <si>
    <t xml:space="preserve">               - Nguyên tắc ghi nhận vốn đầu tư của chủ sở hữu, Được ghi nhận theo  vốn thực góp.</t>
  </si>
  <si>
    <t xml:space="preserve">               - Nguyên tắc ghi nhận chênh lệch  đánh giá lại tài sản</t>
  </si>
  <si>
    <t xml:space="preserve">               - Nguyên tắc ghi nhận chênh lệch tỷ giá</t>
  </si>
  <si>
    <t xml:space="preserve">               - Nguyên tắc ghi nhận lợi nhuận chưa phân phối</t>
  </si>
  <si>
    <t>11-  Nguyên tắc và phương pháp ghi nhận doanh thu:</t>
  </si>
  <si>
    <t xml:space="preserve">               - Doanh thu bán hàng</t>
  </si>
  <si>
    <t xml:space="preserve">               - Doanh thu cung cấp dịch vụ</t>
  </si>
  <si>
    <t xml:space="preserve">               - Doanh thu hoạt động tài chính</t>
  </si>
  <si>
    <t xml:space="preserve">               - Doanh thu hoợp đồng xây dựng</t>
  </si>
  <si>
    <t>12-  Nguyên tắc và phương pháp ghi nhận chiphí tài chính:</t>
  </si>
  <si>
    <t>13-  Nguyên tắc và phương pháp ghi nhận chi phí thuế thu nhập doanh nghiệp hiện hành</t>
  </si>
  <si>
    <t xml:space="preserve">                 chi phí thuế thu nhập doanh nghiệp hoãn lại</t>
  </si>
  <si>
    <t>14-  Các nghiệp vụ dự phồng rủi ro hối đoái.</t>
  </si>
  <si>
    <t>15-  Các nguyên tắc và phương pháp kế toán khác.</t>
  </si>
  <si>
    <t>V--Thông tin bổ sung cho các khoản mục trình bày trong bảng cân đối kế toán</t>
  </si>
  <si>
    <t>Đơn vị tính: (đồng)</t>
  </si>
  <si>
    <t>01 - Tiền:</t>
  </si>
  <si>
    <t>Số cuối kỳ            (30/09/2010)</t>
  </si>
  <si>
    <t>Số đầu năm (1/1/2010)</t>
  </si>
  <si>
    <t xml:space="preserve">     - Tiền mặt</t>
  </si>
  <si>
    <t xml:space="preserve">     - Tiền gửi ngân hàng</t>
  </si>
  <si>
    <t xml:space="preserve">     - Tiền đang chuyển</t>
  </si>
  <si>
    <t xml:space="preserve">     - Các khoản tương đương tiền</t>
  </si>
  <si>
    <t>Cộng</t>
  </si>
  <si>
    <t>02 - Các khoản đầu tư tài chính ngắn hạn</t>
  </si>
  <si>
    <t>Số lượng</t>
  </si>
  <si>
    <t>Giá trị</t>
  </si>
  <si>
    <t xml:space="preserve">     - cổ phiếu   đầu tư ngắn hạn</t>
  </si>
  <si>
    <t>Cổ phiếu : QTC</t>
  </si>
  <si>
    <t>Cổ phiếu : ACB</t>
  </si>
  <si>
    <t>Cổ phiếu : L18</t>
  </si>
  <si>
    <t>Cổ phiếu : BCC</t>
  </si>
  <si>
    <t>Cộng đầu tư cổ phiếu</t>
  </si>
  <si>
    <r>
      <t xml:space="preserve">     - Đầu tư ngắn hạn khác  (</t>
    </r>
    <r>
      <rPr>
        <b/>
        <sz val="8"/>
        <rFont val="Arial"/>
        <family val="2"/>
      </rPr>
      <t>Tiền gửi có kỳ hạn</t>
    </r>
    <r>
      <rPr>
        <b/>
        <sz val="10"/>
        <rFont val="Arial"/>
        <family val="2"/>
      </rPr>
      <t>)</t>
    </r>
  </si>
  <si>
    <t xml:space="preserve">     - Dự phòng giảm giá đầu tư ngắn hạn</t>
  </si>
  <si>
    <t xml:space="preserve"> Cộng Các khoản đầu tư tài chính ngắn hạn</t>
  </si>
  <si>
    <t>03 - Các khoản phải thu ngắn hạn khác</t>
  </si>
  <si>
    <t xml:space="preserve">     - Trợ cấp ốm đau , thai sản từ BHXH</t>
  </si>
  <si>
    <t xml:space="preserve">     - Phải thu lãi tiền gửi  có kỳ hạn</t>
  </si>
  <si>
    <t xml:space="preserve">     - Phải thu người lao động</t>
  </si>
  <si>
    <t xml:space="preserve">     - Phải thu khác</t>
  </si>
  <si>
    <t>04 - Hàng tồn kho</t>
  </si>
  <si>
    <t xml:space="preserve">     - Hàng mua đang đi đường</t>
  </si>
  <si>
    <t xml:space="preserve">     - Nguyên liệu, vật liệu</t>
  </si>
  <si>
    <t xml:space="preserve">     - Công cụ, dụng cụ</t>
  </si>
  <si>
    <t xml:space="preserve">     - Chi phí sản xuất kinh doanh dở dang</t>
  </si>
  <si>
    <t xml:space="preserve">     - Thành phẩm</t>
  </si>
  <si>
    <t xml:space="preserve">     - Hàng hoá</t>
  </si>
  <si>
    <t xml:space="preserve">     - Hàng gửi đi bán</t>
  </si>
  <si>
    <t xml:space="preserve">     - Hàng hoá kho bảo thuế</t>
  </si>
  <si>
    <t xml:space="preserve">     - Hàng hoá bất động sản</t>
  </si>
  <si>
    <t>Cộng giá gốc hàng tồn kho</t>
  </si>
  <si>
    <t>* Giá trị gii sổ của hàng tồn kho dùng để thế chấp, cầm cố.</t>
  </si>
  <si>
    <t xml:space="preserve">     đảm bảo các khoản nợ phải trả.</t>
  </si>
  <si>
    <t>* Giá trị hoàn nhập dự phòng giảm giá hàng tồn khổtng năm....</t>
  </si>
  <si>
    <t>* Các trường hợp hoặc sự kiện dẫn đến phải trích thêm hoặc</t>
  </si>
  <si>
    <t xml:space="preserve">  hoàn nhập dự phòng giảm giá hàng tồn kho.......</t>
  </si>
  <si>
    <t>05 - Thuế và các khoản phải thu nhà nước.</t>
  </si>
  <si>
    <t xml:space="preserve">     - Thuế thu nhập doanh nghiệp nộp thừa</t>
  </si>
  <si>
    <t xml:space="preserve">     - Thuế GTGT được khấu trừ</t>
  </si>
  <si>
    <t xml:space="preserve">     - Các khoản khác phải thu nhà nước</t>
  </si>
  <si>
    <t>06 - Phải thu dài hạn nội bộ</t>
  </si>
  <si>
    <t xml:space="preserve">     - Cho vay dài hạn nội bộ</t>
  </si>
  <si>
    <t xml:space="preserve">     - Phải thu dài hạn nội bộ khác</t>
  </si>
  <si>
    <t xml:space="preserve"> </t>
  </si>
  <si>
    <t>07 - Phải thu dài hạn khác</t>
  </si>
  <si>
    <t xml:space="preserve">     - Ký quỹ, ký cược dài hạn</t>
  </si>
  <si>
    <t xml:space="preserve">     - Cho vay không có lãi</t>
  </si>
  <si>
    <t xml:space="preserve">     - Phải thu dài hạn khác</t>
  </si>
  <si>
    <t>08 - Tăng giảm  TSCĐ  Hữu hình</t>
  </si>
  <si>
    <t>Khoản mục</t>
  </si>
  <si>
    <t>Nhà cửa vât kiến trúc</t>
  </si>
  <si>
    <t>Máy móc  thiết bị</t>
  </si>
  <si>
    <t>Phương tiệnvận tải, truyền dẫn</t>
  </si>
  <si>
    <t>Thiết bị dụng cụ quản lý</t>
  </si>
  <si>
    <t>Cây lâu năm và súc vậtcho Sản phẩm</t>
  </si>
  <si>
    <t>TSCĐ  Khác</t>
  </si>
  <si>
    <t>Tổng cộng</t>
  </si>
  <si>
    <t>I.  Nguyên giá TSCĐ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</si>
  <si>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</si>
  <si>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</si>
  <si>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</si>
  <si>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</si>
  <si>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   (,,,)</t>
  </si>
  <si>
    <t xml:space="preserve"> - Thanh lý, nhượng bán         (,,,)</t>
  </si>
  <si>
    <t xml:space="preserve"> - Giảm khác                           (,,,)</t>
  </si>
  <si>
    <t>Số dư cuối năm</t>
  </si>
  <si>
    <t>Giá trị hao mòn luỹ kế</t>
  </si>
  <si>
    <t xml:space="preserve"> - Khấu hao trong  quý</t>
  </si>
  <si>
    <t xml:space="preserve"> - Chuyển sang BĐS Đầu tu  (,,,)</t>
  </si>
  <si>
    <t xml:space="preserve"> - Thanh lý nhượng bán         (,.,)</t>
  </si>
  <si>
    <t xml:space="preserve"> - Giảm khác                          (,,,)</t>
  </si>
  <si>
    <t>Giá trị còn lại của TSCĐ HHình</t>
  </si>
  <si>
    <t xml:space="preserve">   - Tại ngày đầu năm</t>
  </si>
  <si>
    <t xml:space="preserve">   - Tại ngày cuối năm</t>
  </si>
  <si>
    <t xml:space="preserve">  - Giá trị còn lại cuối năm của TSCĐ Hữu hình đã dùng để thế chấp, cầm cố,đảm bảo các khoản vay:</t>
  </si>
  <si>
    <t xml:space="preserve">  -Nguyên giá TSCĐ cuối năm đã khấu hao hết nhưng vẫn còn sử dụng</t>
  </si>
  <si>
    <t xml:space="preserve">  - Nguyên giá TSCĐ cuối năm chờ thanh lý:</t>
  </si>
  <si>
    <t xml:space="preserve">  - Các cam kết về việc mua, bán TSCĐ, hữu hình có giá trị lớn trong tương lai:</t>
  </si>
  <si>
    <t xml:space="preserve">  - Các thay đổi khác về TSCĐ hữu hình</t>
  </si>
  <si>
    <t>09 - Tăng giảm TSCĐ thuê tài chính</t>
  </si>
  <si>
    <t>TSCĐ  Hữu hình  Khác</t>
  </si>
  <si>
    <t>TSCĐ  vô hình  Khác</t>
  </si>
  <si>
    <t>Thuê tài chính</t>
  </si>
  <si>
    <t xml:space="preserve"> Số dư đầu năm</t>
  </si>
  <si>
    <t xml:space="preserve"> - Thuê tài chính trong năm</t>
  </si>
  <si>
    <t xml:space="preserve"> - Mua lại TSCĐ thuê tài chính</t>
  </si>
  <si>
    <t xml:space="preserve"> - Trả lại TSCĐ thuê  tài chính (.)</t>
  </si>
  <si>
    <t xml:space="preserve"> - Giảm khác                            (.)</t>
  </si>
  <si>
    <t xml:space="preserve"> - Khấu hao trong năm</t>
  </si>
  <si>
    <t xml:space="preserve">Giá trị còn lại của TSCĐ </t>
  </si>
  <si>
    <t>thuê tài chính</t>
  </si>
  <si>
    <t>10 - Tăng giảm  bất động sản đầu tư</t>
  </si>
  <si>
    <t>Quyền sử dụng đất</t>
  </si>
  <si>
    <t xml:space="preserve">( BĐSĐT )  Cơ sở hạ tầngKCN  Khai Quang </t>
  </si>
  <si>
    <t>San lấp mặt bằng  cơ sở hạ tầng KCN: Châu Sơn Hà Nam</t>
  </si>
  <si>
    <t>Tæng céng</t>
  </si>
  <si>
    <t>I.  Nguyên giá   BĐS đầu tư</t>
  </si>
  <si>
    <t xml:space="preserve"> - Tạo ra từ nội bộ doanh nghiệp </t>
  </si>
  <si>
    <t xml:space="preserve"> - Tăng do hợp nhất kinh doanh</t>
  </si>
  <si>
    <t xml:space="preserve"> - Tăng khác    </t>
  </si>
  <si>
    <t>Giá trị còn lại của BĐSĐT</t>
  </si>
  <si>
    <t xml:space="preserve">  - Thuyết minh số liệu và giải trình khác</t>
  </si>
  <si>
    <t xml:space="preserve">  -</t>
  </si>
  <si>
    <t xml:space="preserve">  - </t>
  </si>
  <si>
    <t>11 - Chi phí XDCB dở dang:</t>
  </si>
  <si>
    <t xml:space="preserve"> - Tổng chi phí XĐCB dở dang</t>
  </si>
  <si>
    <t>Trong đó :( Những công trình lớn)</t>
  </si>
  <si>
    <t xml:space="preserve"> + Công trình:</t>
  </si>
  <si>
    <t>13 - Đầu tư dài hạn khác</t>
  </si>
  <si>
    <t>Số đầu năm         01/01/2010</t>
  </si>
  <si>
    <t xml:space="preserve"> - Đầu tư cổ phiếu</t>
  </si>
  <si>
    <t xml:space="preserve"> - Đầu tư cổ phiếu quỹ  IDV</t>
  </si>
  <si>
    <t xml:space="preserve"> - Đầu tư trái phiếu</t>
  </si>
  <si>
    <t xml:space="preserve"> - Đầu tư  tín phiếu, kỳ phiếu</t>
  </si>
  <si>
    <t xml:space="preserve"> - Cho vay dài hạn</t>
  </si>
  <si>
    <t xml:space="preserve"> - Đầu tư liên doanh  (Cty Phú Thành)</t>
  </si>
  <si>
    <t xml:space="preserve"> - Đầu tư dài hạn khác</t>
  </si>
  <si>
    <t>14 - Chi phí trả trước dài hạn</t>
  </si>
  <si>
    <t xml:space="preserve"> - Chi phí trả trước về thuê hoạt động TSCĐ</t>
  </si>
  <si>
    <t xml:space="preserve"> - Chi phí  trả trước dài hạn  ( Dự án Hà Nam...)</t>
  </si>
  <si>
    <t xml:space="preserve"> - Chi phí nghiên cứu có giá trị lớn</t>
  </si>
  <si>
    <t>15 - Vay và nợ ngắn hạn</t>
  </si>
  <si>
    <t xml:space="preserve"> - Vay ngắn hạn</t>
  </si>
  <si>
    <t xml:space="preserve"> - Nợ dài hạn đến hạn trả</t>
  </si>
  <si>
    <t>..............</t>
  </si>
  <si>
    <t>16 - Thuế và các khoản phải nộp nhà nước</t>
  </si>
  <si>
    <t xml:space="preserve"> - Thuế GTGT</t>
  </si>
  <si>
    <t xml:space="preserve"> - Thuế thu nhập doanh nghiệp</t>
  </si>
  <si>
    <t xml:space="preserve"> - Thuế thu nhập cá nhân</t>
  </si>
  <si>
    <t xml:space="preserve"> - Thuế tài nguyên</t>
  </si>
  <si>
    <t xml:space="preserve"> - Thuế nhà đất</t>
  </si>
  <si>
    <t xml:space="preserve"> - Các loại thuế khác</t>
  </si>
  <si>
    <t xml:space="preserve"> - Các khoản phí, lệ phí,và các khoản phải nộp khác</t>
  </si>
  <si>
    <t>17 - Chi phí phải trả</t>
  </si>
  <si>
    <t xml:space="preserve"> - Trích trước chi phí tiền lương trong thời gian nghỉ phép</t>
  </si>
  <si>
    <t xml:space="preserve"> - Chi phí SCL  TSCĐ</t>
  </si>
  <si>
    <t xml:space="preserve"> - Chi phí trong thời gian ngừng kinh doanh</t>
  </si>
  <si>
    <t>18 -  Các khoản phải trả ,phải nộp ngắn hạn khác</t>
  </si>
  <si>
    <t xml:space="preserve"> - Tài sản thừa chờ giải quyết</t>
  </si>
  <si>
    <t xml:space="preserve"> - Kinh phí công đoàn</t>
  </si>
  <si>
    <t xml:space="preserve"> - Bảo hiểm xã hội</t>
  </si>
  <si>
    <t xml:space="preserve"> - Bảo hiểm Y tế</t>
  </si>
  <si>
    <t xml:space="preserve"> - Phải trả về cổ phần hoá</t>
  </si>
  <si>
    <t xml:space="preserve"> - Nhận ký quỹ, Ký cược ngắn hạn</t>
  </si>
  <si>
    <t xml:space="preserve"> - Doanh thu chưa thực hiện</t>
  </si>
  <si>
    <t xml:space="preserve"> - Các khoản phải trả phải nộp khác</t>
  </si>
  <si>
    <t>19 - Phải trả dài hạn nội bộ</t>
  </si>
  <si>
    <t xml:space="preserve"> - Vay dài hạn nội bộ</t>
  </si>
  <si>
    <t xml:space="preserve"> - ...........</t>
  </si>
  <si>
    <t xml:space="preserve"> - Phải trả dài hạn nội bộ khác</t>
  </si>
  <si>
    <t>20 - Vay và nợ dài hạn</t>
  </si>
  <si>
    <t xml:space="preserve">a -- Vay dài hạn . </t>
  </si>
  <si>
    <t xml:space="preserve">  - Vay đối tượng khác</t>
  </si>
  <si>
    <t xml:space="preserve">  - Trái phiếu phát hành</t>
  </si>
  <si>
    <t>b-- Nợ dài hạn</t>
  </si>
  <si>
    <t xml:space="preserve">  - Thuê tài chính</t>
  </si>
  <si>
    <t xml:space="preserve">  - Nợ dài hạn khác</t>
  </si>
  <si>
    <t xml:space="preserve">  - Các khoản nợ thuê tài chính</t>
  </si>
  <si>
    <t xml:space="preserve">Thòi hạn </t>
  </si>
  <si>
    <t>Năm nay</t>
  </si>
  <si>
    <t>Năm trước</t>
  </si>
  <si>
    <t>Tổng khoản thanh toán tiền thuê tài chính</t>
  </si>
  <si>
    <t>Trả tiền lãi thuê</t>
  </si>
  <si>
    <t>Trả nợ gốc</t>
  </si>
  <si>
    <t>Từ 1 năm trở xuống</t>
  </si>
  <si>
    <t>Trên 1 năm đến 5 năm</t>
  </si>
  <si>
    <t xml:space="preserve">Trên 5 năm </t>
  </si>
  <si>
    <t>21 - Tài sản thuế thu nhập hoãn lại và thuế thu nhập hoãn lại phải trả.</t>
  </si>
  <si>
    <t>a --Tài sản thuế thu nhập hoãn lại</t>
  </si>
  <si>
    <t xml:space="preserve">  - Tài sản thuế thu nhập hoãn lại liên quan đến khoản chênh lệch</t>
  </si>
  <si>
    <t xml:space="preserve">  tạm thời được khấu trừ</t>
  </si>
  <si>
    <t xml:space="preserve">  - Tài sản thuế thu nhập hoãn lại liên quan đến khoản lỗ tính</t>
  </si>
  <si>
    <t xml:space="preserve">  thuế chưa sử dụng</t>
  </si>
  <si>
    <t xml:space="preserve">  - Tài sản thuế thu nhập hoãn lại liên quan đến khoản ưu đãi </t>
  </si>
  <si>
    <t xml:space="preserve">  tính thuế chưa sử dụng</t>
  </si>
  <si>
    <t xml:space="preserve">  - Khoản hoàn nhập tài sản thuế thu nhập hoãn lạiđã được ghi</t>
  </si>
  <si>
    <t xml:space="preserve">  nhận từ các năm trước</t>
  </si>
  <si>
    <t>Tài sản thuế thu nhập hoãn lại</t>
  </si>
  <si>
    <t>b--Thuế thu nhập hoãn lại phải trả</t>
  </si>
  <si>
    <t>Thuế thu nhập hoãn lại phải trả phát sinh từ các khoản chênh lệch tạm thời chịu thuế</t>
  </si>
  <si>
    <t>Khoản hoàn nhập thuế thu nhập hoãn lại phải trả đã được ghi nhận từ các năn trước</t>
  </si>
  <si>
    <t>Thuế thu nhập hoãn lại phải trả</t>
  </si>
  <si>
    <t>22--Vốn chủ sở hữu</t>
  </si>
  <si>
    <t xml:space="preserve"> a - Bảng đối chiếu biến động của vốn chủ sở hữu</t>
  </si>
  <si>
    <t>Danh mục</t>
  </si>
  <si>
    <t>Vốn đầu tư của chủ sở hữu</t>
  </si>
  <si>
    <t>Quỹ dự phòng tài chính</t>
  </si>
  <si>
    <t>Lợi nhuận sau thuế</t>
  </si>
  <si>
    <t>A</t>
  </si>
  <si>
    <t xml:space="preserve"> - Tăng vốn trong năm trước</t>
  </si>
  <si>
    <t xml:space="preserve"> - Lãi trong năm trước</t>
  </si>
  <si>
    <t xml:space="preserve"> - Tăng khác  </t>
  </si>
  <si>
    <t xml:space="preserve"> - Giảm vốn trong năm trước</t>
  </si>
  <si>
    <t xml:space="preserve"> - Trích các quỹ</t>
  </si>
  <si>
    <t xml:space="preserve"> - Giảm vốn  : do trả cổ tức 2008</t>
  </si>
  <si>
    <t xml:space="preserve"> - Lỗ trong năm trước</t>
  </si>
  <si>
    <t xml:space="preserve"> - Giảm khác </t>
  </si>
  <si>
    <t>Số dư cuối năm trước       (Số dư đầu năm nay)</t>
  </si>
  <si>
    <t xml:space="preserve"> - Tăng vốn trong năm nay</t>
  </si>
  <si>
    <t xml:space="preserve"> - Lãi trong năm nay</t>
  </si>
  <si>
    <t xml:space="preserve"> - Giảm vốn trong năm nay</t>
  </si>
  <si>
    <t xml:space="preserve"> - Mua cổ phiếu quỹ  IDV</t>
  </si>
  <si>
    <t xml:space="preserve"> - Lỗ trong năm nay ( Hà Nam)</t>
  </si>
  <si>
    <t xml:space="preserve"> - Nộp phạt vi phạm HC+ ủng hộ</t>
  </si>
  <si>
    <t>Số dư cuối năm nay</t>
  </si>
  <si>
    <t>b - Các giao dịch về vốn với các chủ sở hữu và phân phối cổ tức, chia lợi nhuận:</t>
  </si>
  <si>
    <t xml:space="preserve"> - Vốn đầu tư của chủ sở hữu</t>
  </si>
  <si>
    <t xml:space="preserve"> + Vốn góp đầu năm</t>
  </si>
  <si>
    <t xml:space="preserve"> + Vốn góp tăng trong năm</t>
  </si>
  <si>
    <t xml:space="preserve"> + Vốn góp giảm trong năm</t>
  </si>
  <si>
    <t xml:space="preserve"> + Vốn góp cuối năm</t>
  </si>
  <si>
    <t xml:space="preserve"> - Cổ tức, lợi nhuận đã chia.</t>
  </si>
  <si>
    <t>c -- Cổ tức</t>
  </si>
  <si>
    <t xml:space="preserve"> - Cổ tức đã công bố sau ngày kết thúc kỳ kế toán năm:</t>
  </si>
  <si>
    <t xml:space="preserve"> + Cổ tức đã công bố trên cổ phiếu phổ thông....</t>
  </si>
  <si>
    <t xml:space="preserve"> + Cổ tức đã công bố trên cổ phiếu ưu đãi....</t>
  </si>
  <si>
    <t xml:space="preserve"> - Cổ tức của cổ phiếu ưu đãi luỹ kế chưa được ghi nhận:......</t>
  </si>
  <si>
    <t>đ --Cổ phiếu</t>
  </si>
  <si>
    <t xml:space="preserve"> - Số lượng cổ phiếu đăng ký phát hành</t>
  </si>
  <si>
    <t xml:space="preserve"> - Số cổ phiếu được phép phát hành</t>
  </si>
  <si>
    <t>3.528.500 Cổ phiếu</t>
  </si>
  <si>
    <t xml:space="preserve"> - Số cổ phiếu được phép phát hành và được góp vốn đầy đủ</t>
  </si>
  <si>
    <t xml:space="preserve"> + Cổ phiếu ưu đãi</t>
  </si>
  <si>
    <t xml:space="preserve"> - Số lượng cổ phiếu được mua lại</t>
  </si>
  <si>
    <t xml:space="preserve"> + Cổ phiếu phổ thông</t>
  </si>
  <si>
    <t xml:space="preserve"> - Số lượng cổ phiếu đang lưu hành</t>
  </si>
  <si>
    <t xml:space="preserve"> - Số cổ phiếu đang lưu hành tại thời điểm cuối năm</t>
  </si>
  <si>
    <t xml:space="preserve"> - Mệnh  giá của cổ phiếu</t>
  </si>
  <si>
    <t>10.000 đ/Cổ phiếu</t>
  </si>
  <si>
    <t xml:space="preserve"> e-- Các quỹ của doanh nghiệp:</t>
  </si>
  <si>
    <t xml:space="preserve">  - Quỹ đầu tư phát triển</t>
  </si>
  <si>
    <t xml:space="preserve">  - Quỹ dự phòng tài chính</t>
  </si>
  <si>
    <t xml:space="preserve">  - Quỹ khác thuộc chủ sở hữu</t>
  </si>
  <si>
    <t xml:space="preserve"> *  Mục dích trích pập và sử dụng các quỹ của doanh nghiệp.</t>
  </si>
  <si>
    <t xml:space="preserve"> g -- Thu nhập và chi phí, lãi hoặc lỗ được ghi nhạn trực tiếp vào vốn chủ sở hữu </t>
  </si>
  <si>
    <t xml:space="preserve">  theo quy định của các chuẩn mực kế toán cụ thể.</t>
  </si>
  <si>
    <t xml:space="preserve"> 23 --Nguồn kinh phí</t>
  </si>
  <si>
    <t xml:space="preserve">  - Nguồn kinh phí được cấp trong năm</t>
  </si>
  <si>
    <t xml:space="preserve">  - Chi  sự nghiệp</t>
  </si>
  <si>
    <t xml:space="preserve">  - Nguồn kinh phí còn lại cuối năm</t>
  </si>
  <si>
    <t xml:space="preserve"> 24 --Tài sản thuê ngoài</t>
  </si>
  <si>
    <t xml:space="preserve"> 1 - Giá trị tài sản thuê ngoài</t>
  </si>
  <si>
    <t xml:space="preserve">   - TSCĐ thuê ngoài</t>
  </si>
  <si>
    <t xml:space="preserve">   - Tài sản khác thuê ngoài</t>
  </si>
  <si>
    <t xml:space="preserve"> 2 - Tổng số tiền thuê tối thiểu trong tương lai của hợp đồng thuê hoạt động tài sản</t>
  </si>
  <si>
    <t xml:space="preserve">     không huỷ ngang theo các thời hạn</t>
  </si>
  <si>
    <t xml:space="preserve">  - Từ 1 năm trở xuóng</t>
  </si>
  <si>
    <t xml:space="preserve">  - Trên 1 năm đến 5 năm</t>
  </si>
  <si>
    <t xml:space="preserve">  - trên 5 năm</t>
  </si>
  <si>
    <t>VI --Thông tin bổ sung cho các khoản mục trình bảy trong</t>
  </si>
  <si>
    <t>báo  cáo kết quả hoạt động kinh doanh.</t>
  </si>
  <si>
    <t>25 - Tổng doanh thu bán hàng và cung cấp dịch vụ (Mã số  01)</t>
  </si>
  <si>
    <t xml:space="preserve">Trong đó: </t>
  </si>
  <si>
    <t xml:space="preserve">  - Doanh thu bán hàng</t>
  </si>
  <si>
    <t xml:space="preserve">  - Doanh thu cung cấp dịch vụ</t>
  </si>
  <si>
    <t xml:space="preserve">  - Doanh thu hợp đồng xây dựng (Đối với doanh nghiệp có hoạt động xây lắp)</t>
  </si>
  <si>
    <t xml:space="preserve"> + Doanh thu của hợp đồng xây dựngdược ghi nhận trong kỳ</t>
  </si>
  <si>
    <t xml:space="preserve"> + Doanh thu luỹ kế của hợp đồng xây dựng dược ghi nhận đến thời điểm </t>
  </si>
  <si>
    <t xml:space="preserve">    lập báo cáo tài chính</t>
  </si>
  <si>
    <t>26 --Các khoản giảm trừ doanh thu (Mã số: 02)</t>
  </si>
  <si>
    <t>Trong đó:</t>
  </si>
  <si>
    <t xml:space="preserve">  - Chiết khấu thương mại</t>
  </si>
  <si>
    <t xml:space="preserve">  - Giảm giá hàng bán</t>
  </si>
  <si>
    <t xml:space="preserve">  - Hàng bán bị trả, lại</t>
  </si>
  <si>
    <t xml:space="preserve">  - Thuế GTGT phải nộp ( Phương pháp trực tiếp)</t>
  </si>
  <si>
    <t xml:space="preserve">  - Thuế tiêu thụ đặc biệt</t>
  </si>
  <si>
    <t xml:space="preserve">  - Thuế xuất khẩu</t>
  </si>
  <si>
    <t>27 -- Doanh thu thuần về bán hàngvà cung cấp dịch vụ (Mã số 10)</t>
  </si>
  <si>
    <t xml:space="preserve">  - Doanh thu thuần trao đổi sản phẩm, hàng hoá.</t>
  </si>
  <si>
    <t xml:space="preserve">  - Doanh thu thuần trao đổi dịch vụ</t>
  </si>
  <si>
    <t>28  -- Giá vốn hàng bán ( Mã số: 11 )</t>
  </si>
  <si>
    <t xml:space="preserve">  - Giá vốn của hàng hoá đã bán</t>
  </si>
  <si>
    <t xml:space="preserve">  - Giá vốn của thành phẩm đã bán</t>
  </si>
  <si>
    <t xml:space="preserve">  - Giá vốn của dịch vụ đã cung cấp</t>
  </si>
  <si>
    <t xml:space="preserve">  - Giá trị còn lại, chi phí nhượng bán, thanh lý</t>
  </si>
  <si>
    <t xml:space="preserve">  - Chi phí kinh doanh bất động sảnđầu tư</t>
  </si>
  <si>
    <t xml:space="preserve">  - Hao hụt, mất mát hàng tồn kho</t>
  </si>
  <si>
    <t xml:space="preserve">  - Các khoản chi phí vượt mức bình thường</t>
  </si>
  <si>
    <t xml:space="preserve">  - Dự phòng giảm giá hàng tồn kho</t>
  </si>
  <si>
    <t>29  -- Doanh thu hoạt động tài chính ( Mã số : 21)</t>
  </si>
  <si>
    <t xml:space="preserve">  - Lãi tiền gửi tiền cho vay + tiết kiệm </t>
  </si>
  <si>
    <t xml:space="preserve">  -Doanh thu đầu tư trái phếu , kỳ phiếu, tín phiếu.</t>
  </si>
  <si>
    <t xml:space="preserve">  - Cổ tức, lợi nhuận được chia.</t>
  </si>
  <si>
    <t xml:space="preserve">  - Lãi đầu tư chứng khoán (Doanh thu C K)</t>
  </si>
  <si>
    <t xml:space="preserve">  - Lãi chênh lệch tỷ giá đã thực hiện</t>
  </si>
  <si>
    <t xml:space="preserve">  - Lãi chênh lệch tỷ giá chưa thực hiện</t>
  </si>
  <si>
    <t xml:space="preserve">  - Lãi bán hàng trả chậm</t>
  </si>
  <si>
    <t xml:space="preserve">  - Doanh thu hoạt động tài chính khác</t>
  </si>
  <si>
    <t>30  - Chi phí tài chính (Mã số 22)</t>
  </si>
  <si>
    <t xml:space="preserve">  - Lãi tiền vay</t>
  </si>
  <si>
    <t xml:space="preserve">  - Chiết khấu thanh toán, lãi bán hàng trả chậm</t>
  </si>
  <si>
    <t xml:space="preserve">  - Lỗ do thanh lý các khoản đầu tư ngắn hạn, dài hạn</t>
  </si>
  <si>
    <t xml:space="preserve">  - Lỗ bán ngoại tệ</t>
  </si>
  <si>
    <t xml:space="preserve">  - Lỗ chênh lệch tỷ giá đã thực hiện</t>
  </si>
  <si>
    <t xml:space="preserve">  - Lỗ chênh lệch tỷ giá </t>
  </si>
  <si>
    <t xml:space="preserve">  - Lỗ đầu tư chứng khoán  (Giá vốn  CK)</t>
  </si>
  <si>
    <t xml:space="preserve">  - Dự phòng giảm giá chứng khoán</t>
  </si>
  <si>
    <t xml:space="preserve">  - Dự phòng giảm giá các khoản đầu tư ngắn hạn, dài hạn</t>
  </si>
  <si>
    <t xml:space="preserve">  - Chi phí tài chính khác (Phí giao dịch bán)</t>
  </si>
  <si>
    <t>Phí niêm ýet</t>
  </si>
  <si>
    <t>31  - Chi phí thuế thu nhập doanh nghiệp hiện hành</t>
  </si>
  <si>
    <t>(Mã số :51)</t>
  </si>
  <si>
    <t xml:space="preserve"> -  Chi phí thuế TNDN tính trên thu nhập chịu thuế  năm hiện hành</t>
  </si>
  <si>
    <t xml:space="preserve"> -  Điều chỉnh chi phí thuềTNDN của các năm trước vào </t>
  </si>
  <si>
    <t xml:space="preserve">    chi phí thuế TNDN năm nay</t>
  </si>
  <si>
    <t xml:space="preserve"> '- Tổng chi phí Thuế TNDN hiện hành</t>
  </si>
  <si>
    <t>32  -- Chi phí thuế thu nhập hoãn lại (Mã số: 52)</t>
  </si>
  <si>
    <t xml:space="preserve">  -  Chi phí thuế thu nhập doanh nghiệp hoãn lại phát sinh từ các khoản chênh lệch</t>
  </si>
  <si>
    <t xml:space="preserve">     tạm thời phải chịu thuế</t>
  </si>
  <si>
    <t xml:space="preserve">  - Chi phí thuế thu nhập doanh nghiệp hoãn lại phát sinh từ việc hoàn nhập tài sản thuế </t>
  </si>
  <si>
    <t xml:space="preserve">    thu nhập hoãn lại</t>
  </si>
  <si>
    <t xml:space="preserve">  - Thu nhập thuế thu nhập doanh nghiệphoãn lại phát sinh từ các khoản chênh lệch</t>
  </si>
  <si>
    <t xml:space="preserve">     tạm thời được khấu trừ.</t>
  </si>
  <si>
    <t xml:space="preserve">  - Thu nhập thuế thu nhập doanh nghiệp hoãn lại phát sinh từ các khoản lỗ tính thuế </t>
  </si>
  <si>
    <t xml:space="preserve">     và ưu đãi thuế chưa sử dụng.</t>
  </si>
  <si>
    <t xml:space="preserve">  - Thu nhập thuế thu nhập doanh nghiệp hoãn lại phát sinh từ việc hoàn nhập </t>
  </si>
  <si>
    <t xml:space="preserve">     thuế thu nhạp hoãn lại phải trả</t>
  </si>
  <si>
    <t xml:space="preserve">    Tổng chi phí thuế thu nhập hoãn lại</t>
  </si>
  <si>
    <t>33 -- Chi phí sản xuất kinh doanh theo yếu tố</t>
  </si>
  <si>
    <t xml:space="preserve">  - Chi phí nguyên liệu, vật liệu</t>
  </si>
  <si>
    <t xml:space="preserve">  - Chi phí nhân công</t>
  </si>
  <si>
    <t xml:space="preserve">  - Chi phí khấu hao TSCĐ</t>
  </si>
  <si>
    <t xml:space="preserve">  - Chi phí dịch vụ mua ngoài</t>
  </si>
  <si>
    <t xml:space="preserve">  - Chi phí khác bằng tiền </t>
  </si>
  <si>
    <t xml:space="preserve">Cộng </t>
  </si>
  <si>
    <t>VII --Thông tin bổ sung cho các khoản mục trình bày trong báo cáo  lưu chuyển tiền tệ</t>
  </si>
  <si>
    <t xml:space="preserve"> 34  --Các giao dịch không bằng tiền ảnh hưởnh đến báo cáo lưu chuyển tiền tệ và các khoản do doanh nghiệp nắm giữ mà không được sử dụng</t>
  </si>
  <si>
    <t xml:space="preserve">   a - Mua tai  sản bằng cách nhận các khoản nợ liên quan trực tiếp hoặc thông qua</t>
  </si>
  <si>
    <t xml:space="preserve">       nghiệp vụ cho thuê tài  chính:</t>
  </si>
  <si>
    <t xml:space="preserve">  - Mua doanh nghiệp thông qua phát hành cổ phiếu:</t>
  </si>
  <si>
    <t>...</t>
  </si>
  <si>
    <t xml:space="preserve">  - Chuyển nợ thành vốn chủ sở hữu:</t>
  </si>
  <si>
    <t xml:space="preserve">  b - Mua và thanh lý công ty con hoặc đơn vị kinh doanh khác trong kỳ báo cáo</t>
  </si>
  <si>
    <t xml:space="preserve">  - Tổng giá trị mua hoặc thanh lý</t>
  </si>
  <si>
    <t xml:space="preserve">  - Phần giá trị mua hoặc thanh lý được thanh toán bằng tiền </t>
  </si>
  <si>
    <t xml:space="preserve">    và các khoản tương đương tiền</t>
  </si>
  <si>
    <t xml:space="preserve">  - Số tiền và các khoản tương đương tiền thực có trong công ty con hoặc đơn vị</t>
  </si>
  <si>
    <t xml:space="preserve">    kinh doanh khác mua hoặc thanh lý.</t>
  </si>
  <si>
    <t xml:space="preserve">  - Phần giá trị tài sản(Tổng hợp theo từng loại tài sản) và nợ phải trả không</t>
  </si>
  <si>
    <t xml:space="preserve">    phải là tiền và các khoản tương đương tiền trong công ty con hoặc đơn vị </t>
  </si>
  <si>
    <t xml:space="preserve">     kinh doanh khác được mua hoặ cthanh lý trong kỳ</t>
  </si>
  <si>
    <t xml:space="preserve">  c --Trình bày giá trị và lý do của các khoản tiền và tương đương tiền lớn</t>
  </si>
  <si>
    <t xml:space="preserve">     do doanh nghiệp nắm giữ nhưng không được sử dụng do có sự hạn chế của</t>
  </si>
  <si>
    <t xml:space="preserve">     pháp luật hoặc các giàng buộc khác mà doanh nghiệp phải thực hiện.</t>
  </si>
  <si>
    <t>VIII  -- Những thông tin khác.</t>
  </si>
  <si>
    <t xml:space="preserve">                       Người lập biểu</t>
  </si>
  <si>
    <t>Kế toán trưởng</t>
  </si>
  <si>
    <t xml:space="preserve">                         (Ký, họ tên)</t>
  </si>
  <si>
    <t>(Ký, họ tên)</t>
  </si>
  <si>
    <t xml:space="preserve">   </t>
  </si>
  <si>
    <t xml:space="preserve">                        Nguyễn Thị Hoàn</t>
  </si>
  <si>
    <t>Phan Văn Vinh</t>
  </si>
  <si>
    <t>Cơ cấu tài sản và cơ cấu nguồn vốn</t>
  </si>
  <si>
    <t>Cơ cấu tài sản</t>
  </si>
  <si>
    <t>Cơ cấu nguồn vốn</t>
  </si>
  <si>
    <t>Nguồn vốn chủ sở hữu/Tổng nguồn vốn</t>
  </si>
  <si>
    <t>VII - Một số chỉ tiêu đánh giá khái quát thực trạng tài chính và kết quả hoạt động kinh doanh</t>
  </si>
  <si>
    <t xml:space="preserve"> ĐVT </t>
  </si>
  <si>
    <t>Tài sản dài hạn/Tổng số tài sản</t>
  </si>
  <si>
    <t xml:space="preserve"> % </t>
  </si>
  <si>
    <t>Tài sản ngắn hạn/Tổng số tài sản</t>
  </si>
  <si>
    <t xml:space="preserve">            -   </t>
  </si>
  <si>
    <t xml:space="preserve">Nợ phải trả/Tổng nguồn vốn </t>
  </si>
  <si>
    <t>Khả năng thanh toán</t>
  </si>
  <si>
    <t>Khả năng thanh toán hiện hành</t>
  </si>
  <si>
    <t xml:space="preserve"> Lần </t>
  </si>
  <si>
    <t>Khả năng thanh toán nợ đến hạn</t>
  </si>
  <si>
    <t>Khả năng thanh toán nhanh</t>
  </si>
  <si>
    <t>Tỷ suất sinh lời</t>
  </si>
  <si>
    <t>Tỷ suất lợi nhuận trên doanh thu</t>
  </si>
  <si>
    <t>Tỷ suất lợi nhuận trước thuế trên doanh thu thuần</t>
  </si>
  <si>
    <t>Tỷ suất lợi nhuận sau thuế trên doanh thu thuần</t>
  </si>
  <si>
    <t>Tỷ suất lợi nhuận trên tổng tài sản</t>
  </si>
  <si>
    <t>Quý IV năm 2010</t>
  </si>
  <si>
    <t>Tại ngày: 31 Tháng 12 năm 2010</t>
  </si>
  <si>
    <t>SỐ CUỐI QUÝ IV (31/12/2010)</t>
  </si>
  <si>
    <t>QÚY 4 NĂM 2010</t>
  </si>
  <si>
    <t>Lập ngày: 31 Tháng 12 năm 2010</t>
  </si>
  <si>
    <t>Lập ngày: 31 Tháng  12  năm 2010</t>
  </si>
  <si>
    <t>Quý  IV  năm 2010</t>
  </si>
  <si>
    <t>Lập ngày 31 tháng 12 năm 2010</t>
  </si>
  <si>
    <t>QUÝ 4</t>
  </si>
  <si>
    <t>Số cuối kỳ            (31/12/2010)</t>
  </si>
  <si>
    <t>Số cuối kỳ (31/12/2010)</t>
  </si>
  <si>
    <t>Số cuối kỳ     31/12/2010</t>
  </si>
  <si>
    <t>TeL: 0211 3.720.945            Fax:  0211.3.845.944</t>
  </si>
  <si>
    <t>TeL:  0211.3.720.945                 Eax:  0211. 3.845.944</t>
  </si>
  <si>
    <t>SỐ LŨY KẾ TỪ ĐẦU NĂM ĐẾN CUỐI QUÍ IV NĂM NAY (2010)</t>
  </si>
  <si>
    <t>SỐ LŨY KẾ TỪ ĐẦU NĂM ĐẾN CUỐI QUÍ IV NĂM TRƯỚC (2009)</t>
  </si>
  <si>
    <t>NĂM TRƯỚC</t>
  </si>
  <si>
    <t xml:space="preserve">DN - BẢNG CÂN ĐỐI KẾ TOÁN </t>
  </si>
  <si>
    <t>Lũy kế từ đầu năm đến cuối QÚY 4 NĂM 2010</t>
  </si>
  <si>
    <t xml:space="preserve">DN - BÁO CÁO LƯU CHUYỂN TIỀN TỆ </t>
  </si>
  <si>
    <t>3-  Hình thức kế toán áp dụng: nhật ký chung  trên phần mềm kế toán MI SA</t>
  </si>
  <si>
    <t>Số dư đầu  (Q4)</t>
  </si>
  <si>
    <t>còn đầu Q4=</t>
  </si>
  <si>
    <t>Giảm số đã khấu hao của 9 tháng đầu</t>
  </si>
  <si>
    <t xml:space="preserve">  - Vay ngân hàng (Quỹ bảo vệ môi trường)</t>
  </si>
  <si>
    <t>Số dư đầu năm trước ( 31/12/2009)</t>
  </si>
  <si>
    <t xml:space="preserve"> - Chi trả cổ tức cho cổ dông</t>
  </si>
  <si>
    <t xml:space="preserve"> - Trích các quỹ (Dự phòng tài chính.)+PT</t>
  </si>
  <si>
    <t xml:space="preserve">hỗ trợ </t>
  </si>
  <si>
    <t>Tài chính</t>
  </si>
  <si>
    <t>trả cổ tức</t>
  </si>
  <si>
    <t>Phạt</t>
  </si>
  <si>
    <t>lỗ</t>
  </si>
  <si>
    <t>PL</t>
  </si>
  <si>
    <t>Tỷ giã</t>
  </si>
  <si>
    <t>Qúy 4 năm trước 31/12/2009</t>
  </si>
  <si>
    <t>Quý 4  Năm nay  31/12/2010</t>
  </si>
  <si>
    <t xml:space="preserve">   - Tại ngày cuối Q IV</t>
  </si>
  <si>
    <t xml:space="preserve"> - Thanh lý, nhượng bán                 (,,,,,,)</t>
  </si>
  <si>
    <t xml:space="preserve"> - Giảm khác                                 (,,,,,,)</t>
  </si>
  <si>
    <t xml:space="preserve"> - Thanh lý nhượng bán                (,,,,,,)</t>
  </si>
  <si>
    <t xml:space="preserve"> - Giảm khácHoãn không để ở TSCĐ (,,)</t>
  </si>
  <si>
    <t xml:space="preserve">               Người lập biểu                                      Kế toán trưởng</t>
  </si>
  <si>
    <t xml:space="preserve">              (Ký, họ tên)                                             (Ký, họ tên)</t>
  </si>
  <si>
    <t xml:space="preserve">             Đã ký                                                      Đã ký</t>
  </si>
  <si>
    <t>Đã ký</t>
  </si>
  <si>
    <t>TeL:  0211.3.720.945                 Fax:  0211. 3.845.944</t>
  </si>
  <si>
    <t xml:space="preserve"> Đã ký                                                      Đã ký</t>
  </si>
  <si>
    <t>Nguyễn Thị Hoàn                                    Phan Văn Vinh</t>
  </si>
  <si>
    <t xml:space="preserve">DN -  BÁO CÁO KẾT QUẢ HOẠT ĐỘNG KINH DOANH </t>
  </si>
  <si>
    <t xml:space="preserve">(Theo Phương pháp trực tiếp) </t>
  </si>
  <si>
    <t xml:space="preserve">        Người lập biểu                                            Kế toán trưởng</t>
  </si>
  <si>
    <t xml:space="preserve">      (Ký, họ tên)                                                   ( Ký, Họ tên)</t>
  </si>
  <si>
    <t xml:space="preserve">             Nguyễn Thị Hoàn                                     Phan Văn Vinh</t>
  </si>
  <si>
    <t xml:space="preserve">      Nguyễn Thị Hoàn                                           Phan Văn Vinh</t>
  </si>
  <si>
    <t xml:space="preserve">  Đã ký                                                             Đã ký</t>
  </si>
  <si>
    <t xml:space="preserve"> LŨY KẾ CẢ NĂM 2010</t>
  </si>
  <si>
    <t xml:space="preserve">  (Ký, họ tên)                                             (Ký, họ tên)</t>
  </si>
  <si>
    <t xml:space="preserve"> (Ký, họ tên)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</si>
</sst>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0"/>
    <numFmt numFmtId="166" formatCode="_(* #,##0_);_(* \(#,##0\);_(* &quot;-&quot;??_);_(@_)"/>
  </numFmts>
  <fonts count="42">
    <font>
      <sz val="12"/>
      <name val="Arial"/>
      <family val="0"/>
    </font>
    <font>
      <b/>
      <sz val="10"/>
      <name val="Arial"/>
      <family val="2"/>
    </font>
    <font>
      <sz val="10"/>
      <name val=".Vn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5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sz val="9"/>
      <color indexed="58"/>
      <name val="Arial"/>
      <family val="2"/>
    </font>
    <font>
      <i/>
      <sz val="9"/>
      <color indexed="58"/>
      <name val="Arial"/>
      <family val="2"/>
    </font>
    <font>
      <i/>
      <sz val="9"/>
      <name val="Arial"/>
      <family val="2"/>
    </font>
    <font>
      <i/>
      <sz val="9"/>
      <name val=".Vn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0"/>
      <name val=".VnArial"/>
      <family val="2"/>
    </font>
    <font>
      <b/>
      <sz val="10"/>
      <name val=".VnArial"/>
      <family val="2"/>
    </font>
    <font>
      <i/>
      <sz val="10"/>
      <name val="Arial"/>
      <family val="2"/>
    </font>
    <font>
      <sz val="11"/>
      <name val=".VnArialH"/>
      <family val="2"/>
    </font>
    <font>
      <i/>
      <sz val="10"/>
      <name val=".VnArial"/>
      <family val="2"/>
    </font>
    <font>
      <u val="single"/>
      <sz val="9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sz val="14"/>
      <name val=".VnArial"/>
      <family val="2"/>
    </font>
    <font>
      <b/>
      <u val="single"/>
      <sz val="14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b/>
      <sz val="8"/>
      <name val="Arial"/>
      <family val="2"/>
    </font>
    <font>
      <sz val="10"/>
      <color indexed="58"/>
      <name val=".Vn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.VnArialH"/>
      <family val="2"/>
    </font>
    <font>
      <sz val="10"/>
      <name val=".VnArialH"/>
      <family val="2"/>
    </font>
    <font>
      <b/>
      <sz val="12"/>
      <name val="Arial"/>
      <family val="2"/>
    </font>
    <font>
      <sz val="10"/>
      <name val=".VnArial NarrowH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8" fillId="0" borderId="6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horizontal="center" vertical="center"/>
    </xf>
    <xf numFmtId="3" fontId="18" fillId="0" borderId="7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vertical="center"/>
    </xf>
    <xf numFmtId="37" fontId="3" fillId="0" borderId="7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38" fontId="3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" fontId="21" fillId="0" borderId="2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9" fillId="0" borderId="2" xfId="0" applyNumberFormat="1" applyFont="1" applyFill="1" applyBorder="1" applyAlignment="1">
      <alignment vertical="center"/>
    </xf>
    <xf numFmtId="38" fontId="11" fillId="0" borderId="2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horizontal="center" vertical="center"/>
    </xf>
    <xf numFmtId="3" fontId="3" fillId="0" borderId="17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3" fontId="29" fillId="0" borderId="17" xfId="0" applyNumberFormat="1" applyFont="1" applyFill="1" applyBorder="1" applyAlignment="1">
      <alignment vertical="center"/>
    </xf>
    <xf numFmtId="3" fontId="30" fillId="0" borderId="17" xfId="0" applyNumberFormat="1" applyFont="1" applyFill="1" applyBorder="1" applyAlignment="1">
      <alignment vertical="center"/>
    </xf>
    <xf numFmtId="49" fontId="29" fillId="0" borderId="1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29" fillId="0" borderId="17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quotePrefix="1">
      <alignment vertical="center"/>
    </xf>
    <xf numFmtId="49" fontId="1" fillId="0" borderId="17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center" vertical="center"/>
    </xf>
    <xf numFmtId="3" fontId="29" fillId="0" borderId="0" xfId="0" applyNumberFormat="1" applyFont="1" applyFill="1" applyBorder="1" applyAlignment="1">
      <alignment vertical="center"/>
    </xf>
    <xf numFmtId="38" fontId="1" fillId="0" borderId="17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8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3" fontId="30" fillId="0" borderId="1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 quotePrefix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/>
    </xf>
    <xf numFmtId="3" fontId="30" fillId="0" borderId="6" xfId="0" applyNumberFormat="1" applyFont="1" applyFill="1" applyBorder="1" applyAlignment="1">
      <alignment/>
    </xf>
    <xf numFmtId="3" fontId="30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30" fillId="0" borderId="7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3" fillId="0" borderId="6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29" fillId="0" borderId="2" xfId="0" applyNumberFormat="1" applyFont="1" applyFill="1" applyBorder="1" applyAlignment="1">
      <alignment/>
    </xf>
    <xf numFmtId="3" fontId="29" fillId="0" borderId="7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8" fontId="29" fillId="0" borderId="2" xfId="0" applyNumberFormat="1" applyFont="1" applyFill="1" applyBorder="1" applyAlignment="1">
      <alignment/>
    </xf>
    <xf numFmtId="38" fontId="3" fillId="0" borderId="2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30" fillId="0" borderId="15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1" fillId="0" borderId="19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/>
    </xf>
    <xf numFmtId="3" fontId="29" fillId="0" borderId="1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30" fillId="0" borderId="7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0" fillId="0" borderId="16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9" fillId="0" borderId="6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1" fillId="3" borderId="1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center"/>
    </xf>
    <xf numFmtId="3" fontId="9" fillId="0" borderId="17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 quotePrefix="1">
      <alignment vertical="center"/>
    </xf>
    <xf numFmtId="3" fontId="8" fillId="0" borderId="17" xfId="0" applyNumberFormat="1" applyFont="1" applyFill="1" applyBorder="1" applyAlignment="1">
      <alignment vertical="center"/>
    </xf>
    <xf numFmtId="38" fontId="9" fillId="0" borderId="17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3" fillId="0" borderId="17" xfId="0" applyNumberFormat="1" applyFont="1" applyBorder="1" applyAlignment="1">
      <alignment vertical="center"/>
    </xf>
    <xf numFmtId="3" fontId="29" fillId="0" borderId="23" xfId="0" applyNumberFormat="1" applyFont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horizontal="left" vertical="center"/>
    </xf>
    <xf numFmtId="3" fontId="3" fillId="0" borderId="27" xfId="0" applyNumberFormat="1" applyFont="1" applyBorder="1" applyAlignment="1">
      <alignment horizontal="left" vertical="center"/>
    </xf>
    <xf numFmtId="3" fontId="29" fillId="0" borderId="25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 wrapText="1"/>
    </xf>
    <xf numFmtId="3" fontId="9" fillId="0" borderId="9" xfId="0" applyNumberFormat="1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38" fontId="9" fillId="0" borderId="9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left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3" fontId="1" fillId="0" borderId="0" xfId="15" applyNumberFormat="1" applyFont="1" applyFill="1" applyAlignment="1">
      <alignment/>
    </xf>
    <xf numFmtId="4" fontId="1" fillId="0" borderId="0" xfId="15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3" fillId="0" borderId="2" xfId="15" applyNumberFormat="1" applyFont="1" applyFill="1" applyBorder="1" applyAlignment="1">
      <alignment/>
    </xf>
    <xf numFmtId="4" fontId="3" fillId="0" borderId="2" xfId="15" applyNumberFormat="1" applyFont="1" applyFill="1" applyBorder="1" applyAlignment="1">
      <alignment/>
    </xf>
    <xf numFmtId="3" fontId="3" fillId="0" borderId="2" xfId="15" applyNumberFormat="1" applyFont="1" applyFill="1" applyBorder="1" applyAlignment="1">
      <alignment horizontal="center"/>
    </xf>
    <xf numFmtId="3" fontId="3" fillId="0" borderId="0" xfId="15" applyNumberFormat="1" applyFont="1" applyFill="1" applyAlignment="1">
      <alignment/>
    </xf>
    <xf numFmtId="4" fontId="1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vertical="center"/>
    </xf>
    <xf numFmtId="4" fontId="2" fillId="0" borderId="0" xfId="15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3" fillId="0" borderId="29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horizontal="left" vertical="center"/>
    </xf>
    <xf numFmtId="3" fontId="3" fillId="0" borderId="17" xfId="0" applyNumberFormat="1" applyFont="1" applyBorder="1" applyAlignment="1">
      <alignment horizontal="left" vertical="center"/>
    </xf>
    <xf numFmtId="3" fontId="3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" fontId="18" fillId="0" borderId="0" xfId="15" applyNumberFormat="1" applyFont="1" applyFill="1" applyBorder="1" applyAlignment="1">
      <alignment horizontal="center"/>
    </xf>
    <xf numFmtId="3" fontId="3" fillId="0" borderId="12" xfId="15" applyNumberFormat="1" applyFont="1" applyFill="1" applyBorder="1" applyAlignment="1">
      <alignment/>
    </xf>
    <xf numFmtId="4" fontId="3" fillId="0" borderId="12" xfId="15" applyNumberFormat="1" applyFont="1" applyFill="1" applyBorder="1" applyAlignment="1">
      <alignment/>
    </xf>
    <xf numFmtId="4" fontId="3" fillId="0" borderId="13" xfId="15" applyNumberFormat="1" applyFont="1" applyFill="1" applyBorder="1" applyAlignment="1">
      <alignment/>
    </xf>
    <xf numFmtId="3" fontId="18" fillId="0" borderId="6" xfId="0" applyNumberFormat="1" applyFont="1" applyFill="1" applyBorder="1" applyAlignment="1">
      <alignment/>
    </xf>
    <xf numFmtId="4" fontId="3" fillId="0" borderId="7" xfId="15" applyNumberFormat="1" applyFont="1" applyFill="1" applyBorder="1" applyAlignment="1">
      <alignment/>
    </xf>
    <xf numFmtId="3" fontId="21" fillId="0" borderId="6" xfId="0" applyNumberFormat="1" applyFont="1" applyFill="1" applyBorder="1" applyAlignment="1">
      <alignment/>
    </xf>
    <xf numFmtId="3" fontId="3" fillId="0" borderId="15" xfId="15" applyNumberFormat="1" applyFont="1" applyFill="1" applyBorder="1" applyAlignment="1">
      <alignment/>
    </xf>
    <xf numFmtId="38" fontId="2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" fillId="4" borderId="19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4" borderId="7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vertical="center"/>
    </xf>
    <xf numFmtId="3" fontId="35" fillId="0" borderId="0" xfId="0" applyNumberFormat="1" applyFont="1" applyFill="1" applyAlignment="1">
      <alignment vertical="center"/>
    </xf>
    <xf numFmtId="3" fontId="1" fillId="4" borderId="11" xfId="0" applyNumberFormat="1" applyFont="1" applyFill="1" applyBorder="1" applyAlignment="1">
      <alignment vertical="center"/>
    </xf>
    <xf numFmtId="3" fontId="1" fillId="4" borderId="12" xfId="0" applyNumberFormat="1" applyFont="1" applyFill="1" applyBorder="1" applyAlignment="1">
      <alignment horizontal="center" vertical="center"/>
    </xf>
    <xf numFmtId="3" fontId="1" fillId="4" borderId="13" xfId="0" applyNumberFormat="1" applyFont="1" applyFill="1" applyBorder="1" applyAlignment="1">
      <alignment vertical="center"/>
    </xf>
    <xf numFmtId="3" fontId="1" fillId="4" borderId="6" xfId="0" applyNumberFormat="1" applyFont="1" applyFill="1" applyBorder="1" applyAlignment="1">
      <alignment horizontal="left" vertical="center"/>
    </xf>
    <xf numFmtId="3" fontId="36" fillId="0" borderId="0" xfId="0" applyNumberFormat="1" applyFont="1" applyFill="1" applyAlignment="1">
      <alignment vertical="center"/>
    </xf>
    <xf numFmtId="38" fontId="1" fillId="2" borderId="3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3" fontId="38" fillId="0" borderId="0" xfId="0" applyNumberFormat="1" applyFont="1" applyFill="1" applyAlignment="1">
      <alignment vertical="center" wrapText="1"/>
    </xf>
    <xf numFmtId="38" fontId="1" fillId="2" borderId="31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38" fontId="18" fillId="0" borderId="1" xfId="0" applyNumberFormat="1" applyFont="1" applyFill="1" applyBorder="1" applyAlignment="1">
      <alignment horizontal="center" vertical="center"/>
    </xf>
    <xf numFmtId="38" fontId="18" fillId="0" borderId="32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quotePrefix="1">
      <alignment horizontal="center" vertical="center"/>
    </xf>
    <xf numFmtId="3" fontId="1" fillId="0" borderId="6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8" fontId="1" fillId="0" borderId="18" xfId="0" applyNumberFormat="1" applyFont="1" applyFill="1" applyBorder="1" applyAlignment="1">
      <alignment horizontal="center" vertical="center"/>
    </xf>
    <xf numFmtId="38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8" fontId="1" fillId="0" borderId="7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 vertical="center" wrapText="1"/>
    </xf>
    <xf numFmtId="38" fontId="18" fillId="0" borderId="3" xfId="0" applyNumberFormat="1" applyFont="1" applyFill="1" applyBorder="1" applyAlignment="1">
      <alignment horizontal="center" vertical="center"/>
    </xf>
    <xf numFmtId="38" fontId="18" fillId="0" borderId="4" xfId="0" applyNumberFormat="1" applyFont="1" applyFill="1" applyBorder="1" applyAlignment="1">
      <alignment horizontal="center" vertical="center"/>
    </xf>
    <xf numFmtId="38" fontId="18" fillId="0" borderId="5" xfId="0" applyNumberFormat="1" applyFont="1" applyFill="1" applyBorder="1" applyAlignment="1">
      <alignment horizontal="center" vertical="center"/>
    </xf>
    <xf numFmtId="38" fontId="21" fillId="0" borderId="0" xfId="0" applyNumberFormat="1" applyFont="1" applyFill="1" applyAlignment="1">
      <alignment vertical="center"/>
    </xf>
    <xf numFmtId="38" fontId="18" fillId="0" borderId="33" xfId="0" applyNumberFormat="1" applyFont="1" applyFill="1" applyBorder="1" applyAlignment="1">
      <alignment vertical="center"/>
    </xf>
    <xf numFmtId="38" fontId="18" fillId="0" borderId="34" xfId="0" applyNumberFormat="1" applyFont="1" applyFill="1" applyBorder="1" applyAlignment="1">
      <alignment horizontal="center" vertical="center"/>
    </xf>
    <xf numFmtId="38" fontId="3" fillId="0" borderId="35" xfId="0" applyNumberFormat="1" applyFont="1" applyFill="1" applyBorder="1" applyAlignment="1">
      <alignment vertical="center"/>
    </xf>
    <xf numFmtId="38" fontId="3" fillId="0" borderId="25" xfId="0" applyNumberFormat="1" applyFont="1" applyFill="1" applyBorder="1" applyAlignment="1" quotePrefix="1">
      <alignment horizontal="center" vertical="center"/>
    </xf>
    <xf numFmtId="38" fontId="3" fillId="0" borderId="25" xfId="0" applyNumberFormat="1" applyFont="1" applyFill="1" applyBorder="1" applyAlignment="1">
      <alignment horizontal="center" vertical="center"/>
    </xf>
    <xf numFmtId="38" fontId="1" fillId="0" borderId="25" xfId="0" applyNumberFormat="1" applyFont="1" applyFill="1" applyBorder="1" applyAlignment="1">
      <alignment horizontal="center" vertical="center"/>
    </xf>
    <xf numFmtId="38" fontId="1" fillId="0" borderId="35" xfId="0" applyNumberFormat="1" applyFont="1" applyFill="1" applyBorder="1" applyAlignment="1">
      <alignment vertical="center"/>
    </xf>
    <xf numFmtId="38" fontId="18" fillId="0" borderId="35" xfId="0" applyNumberFormat="1" applyFont="1" applyFill="1" applyBorder="1" applyAlignment="1">
      <alignment vertical="center"/>
    </xf>
    <xf numFmtId="38" fontId="3" fillId="0" borderId="35" xfId="0" applyNumberFormat="1" applyFont="1" applyFill="1" applyBorder="1" applyAlignment="1">
      <alignment vertical="center" wrapText="1"/>
    </xf>
    <xf numFmtId="38" fontId="29" fillId="0" borderId="25" xfId="0" applyNumberFormat="1" applyFont="1" applyFill="1" applyBorder="1" applyAlignment="1">
      <alignment horizontal="center" vertical="center"/>
    </xf>
    <xf numFmtId="38" fontId="1" fillId="0" borderId="0" xfId="0" applyNumberFormat="1" applyFont="1" applyFill="1" applyAlignment="1">
      <alignment vertical="center"/>
    </xf>
    <xf numFmtId="38" fontId="1" fillId="0" borderId="36" xfId="0" applyNumberFormat="1" applyFont="1" applyFill="1" applyBorder="1" applyAlignment="1">
      <alignment vertical="center"/>
    </xf>
    <xf numFmtId="38" fontId="1" fillId="0" borderId="37" xfId="0" applyNumberFormat="1" applyFont="1" applyFill="1" applyBorder="1" applyAlignment="1">
      <alignment horizontal="center" vertical="center"/>
    </xf>
    <xf numFmtId="38" fontId="29" fillId="0" borderId="7" xfId="0" applyNumberFormat="1" applyFont="1" applyFill="1" applyBorder="1" applyAlignment="1">
      <alignment horizontal="right"/>
    </xf>
    <xf numFmtId="38" fontId="30" fillId="0" borderId="7" xfId="0" applyNumberFormat="1" applyFont="1" applyFill="1" applyBorder="1" applyAlignment="1">
      <alignment/>
    </xf>
    <xf numFmtId="3" fontId="9" fillId="5" borderId="0" xfId="0" applyNumberFormat="1" applyFont="1" applyFill="1" applyAlignment="1">
      <alignment vertical="center"/>
    </xf>
    <xf numFmtId="3" fontId="8" fillId="3" borderId="17" xfId="0" applyNumberFormat="1" applyFont="1" applyFill="1" applyBorder="1" applyAlignment="1">
      <alignment horizontal="center" vertical="center" wrapText="1"/>
    </xf>
    <xf numFmtId="38" fontId="8" fillId="0" borderId="17" xfId="0" applyNumberFormat="1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vertical="center"/>
    </xf>
    <xf numFmtId="3" fontId="1" fillId="5" borderId="0" xfId="0" applyNumberFormat="1" applyFont="1" applyFill="1" applyAlignment="1">
      <alignment vertical="center"/>
    </xf>
    <xf numFmtId="3" fontId="18" fillId="5" borderId="0" xfId="0" applyNumberFormat="1" applyFont="1" applyFill="1" applyAlignment="1">
      <alignment vertical="center"/>
    </xf>
    <xf numFmtId="3" fontId="3" fillId="0" borderId="17" xfId="0" applyNumberFormat="1" applyFont="1" applyFill="1" applyBorder="1" applyAlignment="1" quotePrefix="1">
      <alignment vertical="center"/>
    </xf>
    <xf numFmtId="3" fontId="1" fillId="0" borderId="23" xfId="0" applyNumberFormat="1" applyFont="1" applyFill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38" fontId="29" fillId="0" borderId="0" xfId="0" applyNumberFormat="1" applyFont="1" applyAlignment="1">
      <alignment vertical="center"/>
    </xf>
    <xf numFmtId="38" fontId="1" fillId="0" borderId="23" xfId="0" applyNumberFormat="1" applyFont="1" applyFill="1" applyBorder="1" applyAlignment="1">
      <alignment vertical="center"/>
    </xf>
    <xf numFmtId="3" fontId="29" fillId="4" borderId="0" xfId="0" applyNumberFormat="1" applyFont="1" applyFill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1" fillId="4" borderId="32" xfId="0" applyNumberFormat="1" applyFont="1" applyFill="1" applyBorder="1" applyAlignment="1">
      <alignment vertical="center"/>
    </xf>
    <xf numFmtId="3" fontId="18" fillId="0" borderId="38" xfId="0" applyNumberFormat="1" applyFont="1" applyFill="1" applyBorder="1" applyAlignment="1">
      <alignment vertical="center"/>
    </xf>
    <xf numFmtId="37" fontId="3" fillId="0" borderId="38" xfId="0" applyNumberFormat="1" applyFont="1" applyFill="1" applyBorder="1" applyAlignment="1">
      <alignment vertical="center"/>
    </xf>
    <xf numFmtId="3" fontId="1" fillId="4" borderId="38" xfId="0" applyNumberFormat="1" applyFont="1" applyFill="1" applyBorder="1" applyAlignment="1">
      <alignment vertical="center"/>
    </xf>
    <xf numFmtId="3" fontId="1" fillId="0" borderId="38" xfId="0" applyNumberFormat="1" applyFont="1" applyFill="1" applyBorder="1" applyAlignment="1">
      <alignment vertical="center"/>
    </xf>
    <xf numFmtId="38" fontId="3" fillId="0" borderId="38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1" fillId="2" borderId="41" xfId="0" applyNumberFormat="1" applyFont="1" applyFill="1" applyBorder="1" applyAlignment="1">
      <alignment vertical="center"/>
    </xf>
    <xf numFmtId="3" fontId="1" fillId="2" borderId="41" xfId="0" applyNumberFormat="1" applyFont="1" applyFill="1" applyBorder="1" applyAlignment="1">
      <alignment horizontal="center" vertical="center" wrapText="1"/>
    </xf>
    <xf numFmtId="3" fontId="1" fillId="4" borderId="42" xfId="0" applyNumberFormat="1" applyFont="1" applyFill="1" applyBorder="1" applyAlignment="1">
      <alignment vertical="center"/>
    </xf>
    <xf numFmtId="3" fontId="17" fillId="0" borderId="42" xfId="0" applyNumberFormat="1" applyFont="1" applyFill="1" applyBorder="1" applyAlignment="1">
      <alignment horizontal="center" vertical="center"/>
    </xf>
    <xf numFmtId="3" fontId="17" fillId="0" borderId="38" xfId="0" applyNumberFormat="1" applyFont="1" applyFill="1" applyBorder="1" applyAlignment="1">
      <alignment horizontal="center" vertical="center"/>
    </xf>
    <xf numFmtId="3" fontId="17" fillId="0" borderId="4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/>
    </xf>
    <xf numFmtId="38" fontId="1" fillId="0" borderId="2" xfId="0" applyNumberFormat="1" applyFont="1" applyFill="1" applyBorder="1" applyAlignment="1">
      <alignment horizontal="right" vertical="center"/>
    </xf>
    <xf numFmtId="38" fontId="1" fillId="0" borderId="38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vertical="center"/>
    </xf>
    <xf numFmtId="38" fontId="1" fillId="0" borderId="7" xfId="0" applyNumberFormat="1" applyFont="1" applyFill="1" applyBorder="1" applyAlignment="1">
      <alignment horizontal="right" vertical="center"/>
    </xf>
    <xf numFmtId="38" fontId="1" fillId="0" borderId="2" xfId="0" applyNumberFormat="1" applyFont="1" applyFill="1" applyBorder="1" applyAlignment="1">
      <alignment vertical="center"/>
    </xf>
    <xf numFmtId="38" fontId="1" fillId="0" borderId="15" xfId="0" applyNumberFormat="1" applyFont="1" applyFill="1" applyBorder="1" applyAlignment="1">
      <alignment horizontal="right" vertical="center"/>
    </xf>
    <xf numFmtId="38" fontId="1" fillId="0" borderId="16" xfId="0" applyNumberFormat="1" applyFont="1" applyFill="1" applyBorder="1" applyAlignment="1">
      <alignment horizontal="right" vertical="center"/>
    </xf>
    <xf numFmtId="3" fontId="39" fillId="0" borderId="0" xfId="0" applyNumberFormat="1" applyFont="1" applyFill="1" applyAlignment="1">
      <alignment vertical="center"/>
    </xf>
    <xf numFmtId="38" fontId="21" fillId="0" borderId="44" xfId="0" applyNumberFormat="1" applyFont="1" applyFill="1" applyBorder="1" applyAlignment="1">
      <alignment vertical="center"/>
    </xf>
    <xf numFmtId="38" fontId="3" fillId="0" borderId="45" xfId="0" applyNumberFormat="1" applyFont="1" applyFill="1" applyBorder="1" applyAlignment="1">
      <alignment vertical="center"/>
    </xf>
    <xf numFmtId="38" fontId="1" fillId="0" borderId="45" xfId="0" applyNumberFormat="1" applyFont="1" applyFill="1" applyBorder="1" applyAlignment="1">
      <alignment vertical="center"/>
    </xf>
    <xf numFmtId="38" fontId="1" fillId="0" borderId="46" xfId="0" applyNumberFormat="1" applyFont="1" applyFill="1" applyBorder="1" applyAlignment="1">
      <alignment vertical="center"/>
    </xf>
    <xf numFmtId="38" fontId="1" fillId="0" borderId="0" xfId="0" applyNumberFormat="1" applyFont="1" applyFill="1" applyAlignment="1">
      <alignment horizontal="right" vertical="center"/>
    </xf>
    <xf numFmtId="4" fontId="3" fillId="0" borderId="15" xfId="15" applyNumberFormat="1" applyFont="1" applyFill="1" applyBorder="1" applyAlignment="1">
      <alignment/>
    </xf>
    <xf numFmtId="4" fontId="3" fillId="0" borderId="16" xfId="15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3" fillId="0" borderId="2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/>
    </xf>
    <xf numFmtId="3" fontId="8" fillId="3" borderId="25" xfId="0" applyNumberFormat="1" applyFont="1" applyFill="1" applyBorder="1" applyAlignment="1">
      <alignment horizontal="center" vertical="center" wrapText="1"/>
    </xf>
    <xf numFmtId="38" fontId="30" fillId="0" borderId="45" xfId="0" applyNumberFormat="1" applyFont="1" applyFill="1" applyBorder="1" applyAlignment="1">
      <alignment vertical="center"/>
    </xf>
    <xf numFmtId="38" fontId="29" fillId="0" borderId="45" xfId="0" applyNumberFormat="1" applyFont="1" applyFill="1" applyBorder="1" applyAlignment="1">
      <alignment vertical="center"/>
    </xf>
    <xf numFmtId="37" fontId="40" fillId="0" borderId="45" xfId="0" applyNumberFormat="1" applyFont="1" applyFill="1" applyBorder="1" applyAlignment="1">
      <alignment vertical="center"/>
    </xf>
    <xf numFmtId="37" fontId="3" fillId="0" borderId="45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38" fontId="41" fillId="0" borderId="0" xfId="0" applyNumberFormat="1" applyFont="1" applyFill="1" applyAlignment="1">
      <alignment vertical="center"/>
    </xf>
    <xf numFmtId="38" fontId="39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3" fontId="37" fillId="2" borderId="47" xfId="0" applyNumberFormat="1" applyFont="1" applyFill="1" applyBorder="1" applyAlignment="1">
      <alignment horizontal="center" vertical="center" wrapText="1"/>
    </xf>
    <xf numFmtId="3" fontId="37" fillId="2" borderId="48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38" fontId="2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Alignment="1">
      <alignment horizontal="center" vertical="center"/>
    </xf>
    <xf numFmtId="3" fontId="39" fillId="0" borderId="0" xfId="0" applyNumberFormat="1" applyFont="1" applyFill="1" applyAlignment="1">
      <alignment horizontal="center" vertical="center"/>
    </xf>
    <xf numFmtId="3" fontId="1" fillId="2" borderId="49" xfId="0" applyNumberFormat="1" applyFont="1" applyFill="1" applyBorder="1" applyAlignment="1">
      <alignment horizontal="center" vertical="center" wrapText="1"/>
    </xf>
    <xf numFmtId="3" fontId="1" fillId="2" borderId="50" xfId="0" applyNumberFormat="1" applyFont="1" applyFill="1" applyBorder="1" applyAlignment="1">
      <alignment horizontal="center" vertical="center" wrapText="1"/>
    </xf>
    <xf numFmtId="3" fontId="1" fillId="2" borderId="51" xfId="0" applyNumberFormat="1" applyFont="1" applyFill="1" applyBorder="1" applyAlignment="1">
      <alignment horizontal="center" vertical="center" wrapText="1"/>
    </xf>
    <xf numFmtId="3" fontId="1" fillId="2" borderId="5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8" fontId="41" fillId="0" borderId="0" xfId="0" applyNumberFormat="1" applyFont="1" applyFill="1" applyAlignment="1">
      <alignment horizontal="center" vertical="center"/>
    </xf>
    <xf numFmtId="38" fontId="39" fillId="0" borderId="0" xfId="0" applyNumberFormat="1" applyFont="1" applyFill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8" fontId="1" fillId="2" borderId="53" xfId="0" applyNumberFormat="1" applyFont="1" applyFill="1" applyBorder="1" applyAlignment="1">
      <alignment horizontal="center" vertical="center" wrapText="1"/>
    </xf>
    <xf numFmtId="38" fontId="1" fillId="2" borderId="54" xfId="0" applyNumberFormat="1" applyFont="1" applyFill="1" applyBorder="1" applyAlignment="1">
      <alignment horizontal="center" vertical="center" wrapText="1"/>
    </xf>
    <xf numFmtId="38" fontId="1" fillId="2" borderId="30" xfId="0" applyNumberFormat="1" applyFont="1" applyFill="1" applyBorder="1" applyAlignment="1">
      <alignment horizontal="center" vertical="center" wrapText="1"/>
    </xf>
    <xf numFmtId="38" fontId="1" fillId="2" borderId="31" xfId="0" applyNumberFormat="1" applyFont="1" applyFill="1" applyBorder="1" applyAlignment="1">
      <alignment horizontal="center" vertical="center" wrapText="1"/>
    </xf>
    <xf numFmtId="38" fontId="1" fillId="2" borderId="51" xfId="0" applyNumberFormat="1" applyFont="1" applyFill="1" applyBorder="1" applyAlignment="1">
      <alignment horizontal="center" vertical="center" wrapText="1"/>
    </xf>
    <xf numFmtId="38" fontId="1" fillId="2" borderId="52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38" fontId="6" fillId="0" borderId="0" xfId="0" applyNumberFormat="1" applyFont="1" applyFill="1" applyAlignment="1">
      <alignment horizontal="center" vertical="center"/>
    </xf>
    <xf numFmtId="38" fontId="8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38" fontId="8" fillId="2" borderId="53" xfId="0" applyNumberFormat="1" applyFont="1" applyFill="1" applyBorder="1" applyAlignment="1">
      <alignment horizontal="center" vertical="center" wrapText="1"/>
    </xf>
    <xf numFmtId="38" fontId="8" fillId="2" borderId="54" xfId="0" applyNumberFormat="1" applyFont="1" applyFill="1" applyBorder="1" applyAlignment="1">
      <alignment horizontal="center" vertical="center" wrapText="1"/>
    </xf>
    <xf numFmtId="3" fontId="1" fillId="2" borderId="34" xfId="15" applyNumberFormat="1" applyFont="1" applyFill="1" applyBorder="1" applyAlignment="1">
      <alignment horizontal="center" vertical="center"/>
    </xf>
    <xf numFmtId="3" fontId="1" fillId="2" borderId="37" xfId="15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38" fontId="8" fillId="2" borderId="51" xfId="0" applyNumberFormat="1" applyFont="1" applyFill="1" applyBorder="1" applyAlignment="1">
      <alignment horizontal="center" vertical="center" wrapText="1"/>
    </xf>
    <xf numFmtId="38" fontId="8" fillId="2" borderId="52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Alignment="1">
      <alignment horizontal="center" vertical="center"/>
    </xf>
    <xf numFmtId="3" fontId="28" fillId="0" borderId="55" xfId="0" applyNumberFormat="1" applyFont="1" applyFill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1" fillId="0" borderId="51" xfId="0" applyNumberFormat="1" applyFont="1" applyFill="1" applyBorder="1" applyAlignment="1">
      <alignment horizontal="center" vertical="center"/>
    </xf>
    <xf numFmtId="3" fontId="1" fillId="0" borderId="52" xfId="0" applyNumberFormat="1" applyFont="1" applyFill="1" applyBorder="1" applyAlignment="1">
      <alignment horizontal="center" vertical="center"/>
    </xf>
    <xf numFmtId="3" fontId="29" fillId="0" borderId="30" xfId="0" applyNumberFormat="1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center" vertical="center" wrapText="1"/>
    </xf>
    <xf numFmtId="3" fontId="1" fillId="0" borderId="53" xfId="0" applyNumberFormat="1" applyFont="1" applyFill="1" applyBorder="1" applyAlignment="1">
      <alignment horizontal="center" vertical="center"/>
    </xf>
    <xf numFmtId="3" fontId="1" fillId="0" borderId="5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/>
    </xf>
    <xf numFmtId="3" fontId="20" fillId="0" borderId="7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8" fillId="0" borderId="17" xfId="0" applyNumberFormat="1" applyFont="1" applyFill="1" applyBorder="1" applyAlignment="1">
      <alignment horizontal="left" vertical="center"/>
    </xf>
    <xf numFmtId="3" fontId="8" fillId="0" borderId="55" xfId="0" applyNumberFormat="1" applyFont="1" applyFill="1" applyBorder="1" applyAlignment="1">
      <alignment horizontal="left"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06"/>
  <sheetViews>
    <sheetView tabSelected="1" workbookViewId="0" topLeftCell="A1">
      <selection activeCell="A33" sqref="A33"/>
    </sheetView>
  </sheetViews>
  <sheetFormatPr defaultColWidth="7.99609375" defaultRowHeight="15"/>
  <cols>
    <col min="1" max="1" width="47.10546875" style="5" customWidth="1"/>
    <col min="2" max="2" width="4.4453125" style="2" customWidth="1"/>
    <col min="3" max="3" width="7.88671875" style="2" customWidth="1"/>
    <col min="4" max="6" width="12.77734375" style="238" customWidth="1"/>
    <col min="7" max="7" width="12.77734375" style="2" customWidth="1"/>
    <col min="8" max="8" width="8.77734375" style="5" customWidth="1"/>
    <col min="9" max="229" width="7.99609375" style="5" bestFit="1" customWidth="1"/>
    <col min="230" max="16384" width="7.99609375" style="5" customWidth="1"/>
  </cols>
  <sheetData>
    <row r="1" spans="1:230" ht="15.75" customHeight="1">
      <c r="A1" s="1" t="s">
        <v>3</v>
      </c>
      <c r="E1" s="372" t="s">
        <v>4</v>
      </c>
      <c r="F1" s="372"/>
      <c r="G1" s="372"/>
      <c r="H1" s="4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</row>
    <row r="2" spans="1:230" ht="12.75" customHeight="1">
      <c r="A2" s="6" t="s">
        <v>5</v>
      </c>
      <c r="E2" s="379" t="s">
        <v>6</v>
      </c>
      <c r="F2" s="379"/>
      <c r="G2" s="379"/>
      <c r="H2" s="22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</row>
    <row r="3" spans="1:230" ht="12.75" customHeight="1">
      <c r="A3" s="42" t="s">
        <v>686</v>
      </c>
      <c r="E3" s="379" t="s">
        <v>7</v>
      </c>
      <c r="F3" s="379"/>
      <c r="G3" s="379"/>
      <c r="H3" s="22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</row>
    <row r="4" spans="1:230" ht="27.75" customHeight="1">
      <c r="A4" s="378" t="s">
        <v>723</v>
      </c>
      <c r="B4" s="378"/>
      <c r="C4" s="378"/>
      <c r="D4" s="378"/>
      <c r="E4" s="378"/>
      <c r="F4" s="378"/>
      <c r="G4" s="378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</row>
    <row r="5" spans="1:230" ht="15" customHeight="1">
      <c r="A5" s="373" t="s">
        <v>674</v>
      </c>
      <c r="B5" s="373"/>
      <c r="C5" s="373"/>
      <c r="D5" s="373"/>
      <c r="E5" s="373"/>
      <c r="F5" s="373"/>
      <c r="G5" s="373"/>
      <c r="H5" s="33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</row>
    <row r="6" spans="1:229" ht="15" customHeight="1" thickBot="1">
      <c r="A6" s="8"/>
      <c r="B6" s="9"/>
      <c r="C6" s="9"/>
      <c r="D6" s="65"/>
      <c r="E6" s="65"/>
      <c r="F6" s="65"/>
      <c r="G6" s="10" t="s">
        <v>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</row>
    <row r="7" spans="1:227" s="256" customFormat="1" ht="25.5" customHeight="1">
      <c r="A7" s="367" t="s">
        <v>9</v>
      </c>
      <c r="B7" s="369" t="s">
        <v>10</v>
      </c>
      <c r="C7" s="369" t="s">
        <v>11</v>
      </c>
      <c r="D7" s="254" t="s">
        <v>682</v>
      </c>
      <c r="E7" s="254" t="s">
        <v>682</v>
      </c>
      <c r="F7" s="374" t="s">
        <v>688</v>
      </c>
      <c r="G7" s="376" t="s">
        <v>689</v>
      </c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5"/>
      <c r="FL7" s="255"/>
      <c r="FM7" s="255"/>
      <c r="FN7" s="255"/>
      <c r="FO7" s="255"/>
      <c r="FP7" s="255"/>
      <c r="FQ7" s="255"/>
      <c r="FR7" s="255"/>
      <c r="FS7" s="255"/>
      <c r="FT7" s="255"/>
      <c r="FU7" s="255"/>
      <c r="FV7" s="255"/>
      <c r="FW7" s="255"/>
      <c r="FX7" s="255"/>
      <c r="FY7" s="255"/>
      <c r="FZ7" s="255"/>
      <c r="GA7" s="255"/>
      <c r="GB7" s="255"/>
      <c r="GC7" s="255"/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255"/>
      <c r="GQ7" s="255"/>
      <c r="GR7" s="255"/>
      <c r="GS7" s="255"/>
      <c r="GT7" s="255"/>
      <c r="GU7" s="255"/>
      <c r="GV7" s="255"/>
      <c r="GW7" s="255"/>
      <c r="GX7" s="255"/>
      <c r="GY7" s="255"/>
      <c r="GZ7" s="255"/>
      <c r="HA7" s="255"/>
      <c r="HB7" s="255"/>
      <c r="HC7" s="255"/>
      <c r="HD7" s="255"/>
      <c r="HE7" s="255"/>
      <c r="HF7" s="255"/>
      <c r="HG7" s="255"/>
      <c r="HH7" s="255"/>
      <c r="HI7" s="255"/>
      <c r="HJ7" s="255"/>
      <c r="HK7" s="255"/>
      <c r="HL7" s="255"/>
      <c r="HM7" s="255"/>
      <c r="HN7" s="255"/>
      <c r="HO7" s="255"/>
      <c r="HP7" s="255"/>
      <c r="HQ7" s="255"/>
      <c r="HR7" s="255"/>
      <c r="HS7" s="255"/>
    </row>
    <row r="8" spans="1:227" s="256" customFormat="1" ht="38.25" customHeight="1" thickBot="1">
      <c r="A8" s="368"/>
      <c r="B8" s="370"/>
      <c r="C8" s="370"/>
      <c r="D8" s="257" t="s">
        <v>12</v>
      </c>
      <c r="E8" s="257" t="s">
        <v>690</v>
      </c>
      <c r="F8" s="375"/>
      <c r="G8" s="377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55"/>
      <c r="HB8" s="255"/>
      <c r="HC8" s="255"/>
      <c r="HD8" s="255"/>
      <c r="HE8" s="255"/>
      <c r="HF8" s="255"/>
      <c r="HG8" s="255"/>
      <c r="HH8" s="255"/>
      <c r="HI8" s="255"/>
      <c r="HJ8" s="255"/>
      <c r="HK8" s="255"/>
      <c r="HL8" s="255"/>
      <c r="HM8" s="255"/>
      <c r="HN8" s="255"/>
      <c r="HO8" s="255"/>
      <c r="HP8" s="255"/>
      <c r="HQ8" s="255"/>
      <c r="HR8" s="255"/>
      <c r="HS8" s="255"/>
    </row>
    <row r="9" spans="1:227" s="33" customFormat="1" ht="12.75" customHeight="1">
      <c r="A9" s="258">
        <v>1</v>
      </c>
      <c r="B9" s="259">
        <v>2</v>
      </c>
      <c r="C9" s="259">
        <v>3</v>
      </c>
      <c r="D9" s="260">
        <v>4</v>
      </c>
      <c r="E9" s="261">
        <v>5</v>
      </c>
      <c r="F9" s="261">
        <v>6</v>
      </c>
      <c r="G9" s="262">
        <v>7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</row>
    <row r="10" spans="1:227" ht="15" customHeight="1">
      <c r="A10" s="39" t="s">
        <v>13</v>
      </c>
      <c r="B10" s="263">
        <v>1</v>
      </c>
      <c r="C10" s="40" t="s">
        <v>14</v>
      </c>
      <c r="D10" s="327">
        <v>19172433912</v>
      </c>
      <c r="E10" s="328">
        <v>1494714487</v>
      </c>
      <c r="F10" s="329">
        <v>28664937728</v>
      </c>
      <c r="G10" s="41">
        <v>7055516698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" customHeight="1">
      <c r="A11" s="39" t="s">
        <v>15</v>
      </c>
      <c r="B11" s="263">
        <v>2</v>
      </c>
      <c r="C11" s="40"/>
      <c r="D11" s="327"/>
      <c r="E11" s="328"/>
      <c r="F11" s="329">
        <v>0</v>
      </c>
      <c r="G11" s="41"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</row>
    <row r="12" spans="1:227" ht="15" customHeight="1">
      <c r="A12" s="39" t="s">
        <v>16</v>
      </c>
      <c r="B12" s="40">
        <v>10</v>
      </c>
      <c r="C12" s="35"/>
      <c r="D12" s="327">
        <f>D10-D11</f>
        <v>19172433912</v>
      </c>
      <c r="E12" s="327">
        <f>E10-E11</f>
        <v>1494714487</v>
      </c>
      <c r="F12" s="327">
        <f>F10-F11</f>
        <v>28664937728</v>
      </c>
      <c r="G12" s="330">
        <f>G10-G11</f>
        <v>7055516698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</row>
    <row r="13" spans="1:227" ht="15" customHeight="1">
      <c r="A13" s="39" t="s">
        <v>17</v>
      </c>
      <c r="B13" s="40">
        <v>11</v>
      </c>
      <c r="C13" s="40" t="s">
        <v>18</v>
      </c>
      <c r="D13" s="327">
        <v>9249437260</v>
      </c>
      <c r="E13" s="328">
        <v>1360529256</v>
      </c>
      <c r="F13" s="329">
        <v>13355546407</v>
      </c>
      <c r="G13" s="41">
        <v>2246270877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</row>
    <row r="14" spans="1:227" s="43" customFormat="1" ht="15" customHeight="1">
      <c r="A14" s="39" t="s">
        <v>19</v>
      </c>
      <c r="B14" s="40">
        <v>20</v>
      </c>
      <c r="C14" s="40"/>
      <c r="D14" s="327">
        <f>D12-D13</f>
        <v>9922996652</v>
      </c>
      <c r="E14" s="327">
        <f>E12-E13</f>
        <v>134185231</v>
      </c>
      <c r="F14" s="327">
        <f>F12-F13</f>
        <v>15309391321</v>
      </c>
      <c r="G14" s="330">
        <f>G12-G13</f>
        <v>4809245821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</row>
    <row r="15" spans="1:227" ht="15" customHeight="1">
      <c r="A15" s="39" t="s">
        <v>20</v>
      </c>
      <c r="B15" s="40">
        <v>21</v>
      </c>
      <c r="C15" s="40" t="s">
        <v>21</v>
      </c>
      <c r="D15" s="327">
        <v>665420241</v>
      </c>
      <c r="E15" s="328">
        <v>6433924529</v>
      </c>
      <c r="F15" s="329">
        <v>17191532940</v>
      </c>
      <c r="G15" s="41">
        <v>14063656052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" customHeight="1">
      <c r="A16" s="39" t="s">
        <v>22</v>
      </c>
      <c r="B16" s="40">
        <v>22</v>
      </c>
      <c r="C16" s="40" t="s">
        <v>23</v>
      </c>
      <c r="D16" s="327">
        <v>5629100776</v>
      </c>
      <c r="E16" s="328">
        <v>8047676464</v>
      </c>
      <c r="F16" s="329">
        <v>15767944873</v>
      </c>
      <c r="G16" s="41">
        <v>8047676464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" customHeight="1">
      <c r="A17" s="34" t="s">
        <v>24</v>
      </c>
      <c r="B17" s="35">
        <v>23</v>
      </c>
      <c r="C17" s="35"/>
      <c r="D17" s="327">
        <v>0</v>
      </c>
      <c r="E17" s="328"/>
      <c r="F17" s="329">
        <v>0</v>
      </c>
      <c r="G17" s="41"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" customHeight="1">
      <c r="A18" s="264" t="s">
        <v>25</v>
      </c>
      <c r="B18" s="40">
        <v>24</v>
      </c>
      <c r="C18" s="40"/>
      <c r="D18" s="327">
        <v>0</v>
      </c>
      <c r="E18" s="328"/>
      <c r="F18" s="329">
        <v>0</v>
      </c>
      <c r="G18" s="41"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" customHeight="1">
      <c r="A19" s="39" t="s">
        <v>26</v>
      </c>
      <c r="B19" s="40">
        <v>25</v>
      </c>
      <c r="C19" s="40"/>
      <c r="D19" s="327">
        <v>944723305</v>
      </c>
      <c r="E19" s="328">
        <v>698394865</v>
      </c>
      <c r="F19" s="329">
        <v>2936300558</v>
      </c>
      <c r="G19" s="41">
        <v>3655638312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" customHeight="1">
      <c r="A20" s="39" t="s">
        <v>27</v>
      </c>
      <c r="B20" s="40">
        <v>30</v>
      </c>
      <c r="C20" s="40"/>
      <c r="D20" s="327">
        <f>D14+(D15-D16)-(D18+D19)</f>
        <v>4014592812</v>
      </c>
      <c r="E20" s="327">
        <f>E14+(E15-E16)-(E18+E19)</f>
        <v>-2177961569</v>
      </c>
      <c r="F20" s="327">
        <f>F14+(F15-F16)-(F18+F19)</f>
        <v>13796678830</v>
      </c>
      <c r="G20" s="330">
        <f>G14+(G15-G16)-(G18+G19)</f>
        <v>7169587097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ht="15" customHeight="1">
      <c r="A21" s="39" t="s">
        <v>28</v>
      </c>
      <c r="B21" s="40"/>
      <c r="C21" s="40"/>
      <c r="D21" s="327"/>
      <c r="E21" s="328"/>
      <c r="F21" s="329"/>
      <c r="G21" s="4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s="43" customFormat="1" ht="15" customHeight="1">
      <c r="A22" s="39" t="s">
        <v>29</v>
      </c>
      <c r="B22" s="40">
        <v>31</v>
      </c>
      <c r="C22" s="40"/>
      <c r="D22" s="327">
        <v>140727273</v>
      </c>
      <c r="E22" s="328">
        <v>164221539</v>
      </c>
      <c r="F22" s="329">
        <v>377494942</v>
      </c>
      <c r="G22" s="41">
        <v>616649151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</row>
    <row r="23" spans="1:227" s="43" customFormat="1" ht="15" customHeight="1">
      <c r="A23" s="39" t="s">
        <v>30</v>
      </c>
      <c r="B23" s="40">
        <v>32</v>
      </c>
      <c r="C23" s="40"/>
      <c r="D23" s="327">
        <v>0</v>
      </c>
      <c r="E23" s="328">
        <v>123312448</v>
      </c>
      <c r="F23" s="329">
        <v>95553007</v>
      </c>
      <c r="G23" s="41">
        <v>555072377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</row>
    <row r="24" spans="1:227" ht="15" customHeight="1">
      <c r="A24" s="39" t="s">
        <v>31</v>
      </c>
      <c r="B24" s="40">
        <v>40</v>
      </c>
      <c r="C24" s="40"/>
      <c r="D24" s="327">
        <f>D22-D23</f>
        <v>140727273</v>
      </c>
      <c r="E24" s="327">
        <f>E22-E23</f>
        <v>40909091</v>
      </c>
      <c r="F24" s="327">
        <f>F22-F23</f>
        <v>281941935</v>
      </c>
      <c r="G24" s="330">
        <f>G22-G23</f>
        <v>61576774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s="43" customFormat="1" ht="15" customHeight="1">
      <c r="A25" s="39" t="s">
        <v>32</v>
      </c>
      <c r="B25" s="40">
        <v>50</v>
      </c>
      <c r="C25" s="40"/>
      <c r="D25" s="327">
        <f>D20+D24</f>
        <v>4155320085</v>
      </c>
      <c r="E25" s="327">
        <f>E20+E24</f>
        <v>-2137052478</v>
      </c>
      <c r="F25" s="327">
        <f>F20+F24</f>
        <v>14078620765</v>
      </c>
      <c r="G25" s="330">
        <f>G20+G24</f>
        <v>7231163871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</row>
    <row r="26" spans="1:227" s="43" customFormat="1" ht="15" customHeight="1">
      <c r="A26" s="39" t="s">
        <v>33</v>
      </c>
      <c r="B26" s="40">
        <v>51</v>
      </c>
      <c r="C26" s="40" t="s">
        <v>34</v>
      </c>
      <c r="D26" s="327">
        <v>-621331122</v>
      </c>
      <c r="E26" s="328">
        <v>1005228338</v>
      </c>
      <c r="F26" s="329">
        <v>673367263</v>
      </c>
      <c r="G26" s="41">
        <v>1005228338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</row>
    <row r="27" spans="1:227" ht="15" customHeight="1">
      <c r="A27" s="39" t="s">
        <v>35</v>
      </c>
      <c r="B27" s="40">
        <v>52</v>
      </c>
      <c r="C27" s="40" t="s">
        <v>36</v>
      </c>
      <c r="D27" s="327"/>
      <c r="E27" s="328"/>
      <c r="F27" s="329">
        <v>0</v>
      </c>
      <c r="G27" s="41"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ht="15" customHeight="1">
      <c r="A28" s="39" t="s">
        <v>37</v>
      </c>
      <c r="B28" s="40">
        <v>60</v>
      </c>
      <c r="C28" s="40"/>
      <c r="D28" s="331">
        <f>D25-D26-D27</f>
        <v>4776651207</v>
      </c>
      <c r="E28" s="331">
        <f>E25-E26-E27</f>
        <v>-3142280816</v>
      </c>
      <c r="F28" s="331">
        <f>F25-F26-F27</f>
        <v>13405253502</v>
      </c>
      <c r="G28" s="272">
        <f>G25-G26-G27</f>
        <v>6225935533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ht="15" customHeight="1" thickBot="1">
      <c r="A29" s="265" t="s">
        <v>38</v>
      </c>
      <c r="B29" s="266">
        <v>70</v>
      </c>
      <c r="C29" s="266"/>
      <c r="D29" s="332">
        <f>D28/(3528500-135000)</f>
        <v>1407.5883916310593</v>
      </c>
      <c r="E29" s="332"/>
      <c r="F29" s="332">
        <f>F28/(3528500-135000)</f>
        <v>3950.273611905113</v>
      </c>
      <c r="G29" s="333">
        <f>G28/3528500</f>
        <v>1764.4708893297436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8" ht="16.5" customHeight="1">
      <c r="A30" s="82" t="s">
        <v>39</v>
      </c>
      <c r="B30" s="267"/>
      <c r="C30" s="267"/>
      <c r="D30" s="268"/>
      <c r="E30" s="268"/>
      <c r="F30" s="268"/>
      <c r="G30" s="267"/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79"/>
      <c r="HT30" s="4"/>
    </row>
    <row r="31" spans="1:230" ht="15" customHeight="1">
      <c r="A31" s="3"/>
      <c r="B31" s="3"/>
      <c r="C31" s="9"/>
      <c r="D31" s="360" t="s">
        <v>679</v>
      </c>
      <c r="E31" s="360"/>
      <c r="F31" s="360"/>
      <c r="G31" s="360"/>
      <c r="H31" s="21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</row>
    <row r="32" spans="1:231" s="43" customFormat="1" ht="15" customHeight="1">
      <c r="A32" s="142" t="s">
        <v>716</v>
      </c>
      <c r="B32" s="326"/>
      <c r="C32" s="42"/>
      <c r="D32" s="365" t="s">
        <v>41</v>
      </c>
      <c r="E32" s="365"/>
      <c r="F32" s="365"/>
      <c r="G32" s="365"/>
      <c r="H32" s="239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</row>
    <row r="33" spans="1:231" s="63" customFormat="1" ht="15" customHeight="1">
      <c r="A33" s="217" t="s">
        <v>717</v>
      </c>
      <c r="B33" s="220"/>
      <c r="C33" s="62"/>
      <c r="D33" s="366" t="s">
        <v>43</v>
      </c>
      <c r="E33" s="366"/>
      <c r="F33" s="366"/>
      <c r="G33" s="366"/>
      <c r="H33" s="64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</row>
    <row r="34" spans="1:231" s="63" customFormat="1" ht="15" customHeight="1">
      <c r="A34" s="217"/>
      <c r="B34" s="220"/>
      <c r="C34" s="62"/>
      <c r="D34" s="269"/>
      <c r="E34" s="269"/>
      <c r="F34" s="269"/>
      <c r="G34" s="64"/>
      <c r="H34" s="64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</row>
    <row r="35" spans="1:231" ht="12.75" customHeight="1">
      <c r="A35" s="217" t="s">
        <v>718</v>
      </c>
      <c r="B35" s="3"/>
      <c r="C35" s="9"/>
      <c r="D35" s="65"/>
      <c r="E35" s="371" t="s">
        <v>719</v>
      </c>
      <c r="F35" s="371"/>
      <c r="G35" s="9"/>
      <c r="H35" s="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spans="1:231" s="63" customFormat="1" ht="12.75" customHeight="1">
      <c r="A36" s="217"/>
      <c r="B36" s="220"/>
      <c r="C36" s="64"/>
      <c r="D36" s="269"/>
      <c r="E36" s="372"/>
      <c r="F36" s="372"/>
      <c r="G36" s="64"/>
      <c r="H36" s="64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270"/>
      <c r="HW36" s="62"/>
    </row>
    <row r="37" spans="1:231" ht="12.75" customHeight="1">
      <c r="A37" s="142" t="s">
        <v>727</v>
      </c>
      <c r="B37" s="271"/>
      <c r="C37" s="9"/>
      <c r="D37" s="4"/>
      <c r="E37" s="372" t="s">
        <v>45</v>
      </c>
      <c r="F37" s="372"/>
      <c r="G37" s="4"/>
      <c r="H37" s="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spans="1:231" ht="12.75" customHeight="1">
      <c r="A38" s="3"/>
      <c r="B38" s="3"/>
      <c r="C38" s="9"/>
      <c r="D38" s="65"/>
      <c r="E38" s="65"/>
      <c r="F38" s="65"/>
      <c r="G38" s="9"/>
      <c r="H38" s="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spans="1:230" ht="12.75" customHeight="1">
      <c r="A39" s="3"/>
      <c r="B39" s="9"/>
      <c r="C39" s="9"/>
      <c r="D39" s="65"/>
      <c r="E39" s="65"/>
      <c r="F39" s="65"/>
      <c r="G39" s="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</row>
    <row r="40" spans="1:230" ht="12.75" customHeight="1">
      <c r="A40" s="3"/>
      <c r="B40" s="9"/>
      <c r="C40" s="9"/>
      <c r="D40" s="65"/>
      <c r="E40" s="65"/>
      <c r="F40" s="65"/>
      <c r="G40" s="9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</row>
    <row r="41" spans="1:230" ht="12.75" customHeight="1">
      <c r="A41" s="3"/>
      <c r="B41" s="9"/>
      <c r="C41" s="9"/>
      <c r="D41" s="65"/>
      <c r="E41" s="65"/>
      <c r="F41" s="65"/>
      <c r="G41" s="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</row>
    <row r="42" spans="1:230" ht="12.75" customHeight="1">
      <c r="A42" s="3"/>
      <c r="B42" s="9"/>
      <c r="C42" s="9"/>
      <c r="D42" s="65"/>
      <c r="E42" s="65"/>
      <c r="F42" s="65"/>
      <c r="G42" s="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</row>
    <row r="43" spans="1:230" ht="12.75" customHeight="1">
      <c r="A43" s="3"/>
      <c r="B43" s="9"/>
      <c r="C43" s="9"/>
      <c r="D43" s="65"/>
      <c r="E43" s="65"/>
      <c r="F43" s="65"/>
      <c r="G43" s="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</row>
    <row r="44" spans="1:230" ht="12.75" customHeight="1">
      <c r="A44" s="3"/>
      <c r="B44" s="9"/>
      <c r="C44" s="9"/>
      <c r="D44" s="65"/>
      <c r="E44" s="65"/>
      <c r="F44" s="65"/>
      <c r="G44" s="9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</row>
    <row r="45" spans="1:230" ht="12.75" customHeight="1">
      <c r="A45" s="3"/>
      <c r="B45" s="9"/>
      <c r="C45" s="9"/>
      <c r="D45" s="65"/>
      <c r="E45" s="65"/>
      <c r="F45" s="65"/>
      <c r="G45" s="9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</row>
    <row r="46" spans="1:230" ht="12.75" customHeight="1">
      <c r="A46" s="3"/>
      <c r="B46" s="9"/>
      <c r="C46" s="9"/>
      <c r="D46" s="65"/>
      <c r="E46" s="65"/>
      <c r="F46" s="65"/>
      <c r="G46" s="9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</row>
    <row r="47" spans="1:230" ht="12.75" customHeight="1">
      <c r="A47" s="3"/>
      <c r="B47" s="9"/>
      <c r="C47" s="9"/>
      <c r="D47" s="65"/>
      <c r="E47" s="65"/>
      <c r="F47" s="65"/>
      <c r="G47" s="9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</row>
    <row r="48" spans="1:230" ht="12.75" customHeight="1">
      <c r="A48" s="3"/>
      <c r="B48" s="9"/>
      <c r="C48" s="9"/>
      <c r="D48" s="65"/>
      <c r="E48" s="65"/>
      <c r="F48" s="65"/>
      <c r="G48" s="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</row>
    <row r="49" spans="1:230" ht="12.75" customHeight="1">
      <c r="A49" s="3"/>
      <c r="B49" s="9"/>
      <c r="C49" s="9"/>
      <c r="D49" s="65"/>
      <c r="E49" s="65"/>
      <c r="F49" s="65"/>
      <c r="G49" s="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</row>
    <row r="50" spans="1:230" ht="12.75" customHeight="1">
      <c r="A50" s="3"/>
      <c r="B50" s="9"/>
      <c r="C50" s="9"/>
      <c r="D50" s="65"/>
      <c r="E50" s="65"/>
      <c r="F50" s="65"/>
      <c r="G50" s="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</row>
    <row r="51" spans="1:230" ht="12.75" customHeight="1">
      <c r="A51" s="3"/>
      <c r="B51" s="9"/>
      <c r="C51" s="9"/>
      <c r="D51" s="65"/>
      <c r="E51" s="65"/>
      <c r="F51" s="65"/>
      <c r="G51" s="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</row>
    <row r="52" spans="1:230" ht="12.75" customHeight="1">
      <c r="A52" s="4"/>
      <c r="B52" s="9"/>
      <c r="C52" s="9"/>
      <c r="D52" s="65"/>
      <c r="E52" s="65"/>
      <c r="F52" s="65"/>
      <c r="G52" s="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</row>
    <row r="53" spans="1:230" ht="12.75" customHeight="1">
      <c r="A53" s="4"/>
      <c r="B53" s="9"/>
      <c r="C53" s="9"/>
      <c r="D53" s="65"/>
      <c r="E53" s="65"/>
      <c r="F53" s="65"/>
      <c r="G53" s="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</row>
    <row r="54" spans="1:230" ht="12.75" customHeight="1">
      <c r="A54" s="4"/>
      <c r="B54" s="9"/>
      <c r="C54" s="9"/>
      <c r="D54" s="65"/>
      <c r="E54" s="65"/>
      <c r="F54" s="65"/>
      <c r="G54" s="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</row>
    <row r="55" spans="1:230" ht="12.75" customHeight="1">
      <c r="A55" s="4"/>
      <c r="B55" s="9"/>
      <c r="C55" s="9"/>
      <c r="D55" s="65"/>
      <c r="E55" s="65"/>
      <c r="F55" s="65"/>
      <c r="G55" s="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</row>
    <row r="56" spans="1:230" ht="12.75" customHeight="1">
      <c r="A56" s="4"/>
      <c r="B56" s="9"/>
      <c r="C56" s="9"/>
      <c r="D56" s="65"/>
      <c r="E56" s="65"/>
      <c r="F56" s="65"/>
      <c r="G56" s="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</row>
    <row r="57" spans="1:230" ht="12.75" customHeight="1">
      <c r="A57" s="4"/>
      <c r="B57" s="9"/>
      <c r="C57" s="9"/>
      <c r="D57" s="65"/>
      <c r="E57" s="65"/>
      <c r="F57" s="65"/>
      <c r="G57" s="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</row>
    <row r="58" spans="1:230" ht="12.75" customHeight="1">
      <c r="A58" s="4"/>
      <c r="B58" s="9"/>
      <c r="C58" s="9"/>
      <c r="D58" s="65"/>
      <c r="E58" s="65"/>
      <c r="F58" s="65"/>
      <c r="G58" s="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</row>
    <row r="59" spans="1:230" ht="12.75" customHeight="1">
      <c r="A59" s="4"/>
      <c r="B59" s="9"/>
      <c r="C59" s="9"/>
      <c r="D59" s="65"/>
      <c r="E59" s="65"/>
      <c r="F59" s="65"/>
      <c r="G59" s="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</row>
    <row r="60" spans="1:230" ht="12.75" customHeight="1">
      <c r="A60" s="4"/>
      <c r="B60" s="9"/>
      <c r="C60" s="9"/>
      <c r="D60" s="65"/>
      <c r="E60" s="65"/>
      <c r="F60" s="65"/>
      <c r="G60" s="9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</row>
    <row r="61" spans="1:230" ht="12.75" customHeight="1">
      <c r="A61" s="4"/>
      <c r="B61" s="9"/>
      <c r="C61" s="9"/>
      <c r="D61" s="65"/>
      <c r="E61" s="65"/>
      <c r="F61" s="65"/>
      <c r="G61" s="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</row>
    <row r="62" spans="1:230" ht="12.75" customHeight="1">
      <c r="A62" s="4"/>
      <c r="B62" s="9"/>
      <c r="C62" s="9"/>
      <c r="D62" s="65"/>
      <c r="E62" s="65"/>
      <c r="F62" s="65"/>
      <c r="G62" s="9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</row>
    <row r="63" spans="1:230" ht="12.75" customHeight="1">
      <c r="A63" s="4"/>
      <c r="B63" s="9"/>
      <c r="C63" s="9"/>
      <c r="D63" s="65"/>
      <c r="E63" s="65"/>
      <c r="F63" s="65"/>
      <c r="G63" s="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</row>
    <row r="64" spans="1:230" ht="12.75" customHeight="1">
      <c r="A64" s="4"/>
      <c r="B64" s="9"/>
      <c r="C64" s="9"/>
      <c r="D64" s="65"/>
      <c r="E64" s="65"/>
      <c r="F64" s="65"/>
      <c r="G64" s="9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</row>
    <row r="65" spans="1:230" ht="12.75" customHeight="1">
      <c r="A65" s="4"/>
      <c r="B65" s="9"/>
      <c r="C65" s="9"/>
      <c r="D65" s="65"/>
      <c r="E65" s="65"/>
      <c r="F65" s="65"/>
      <c r="G65" s="9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</row>
    <row r="66" spans="1:230" ht="12.75" customHeight="1">
      <c r="A66" s="4"/>
      <c r="B66" s="9"/>
      <c r="C66" s="9"/>
      <c r="D66" s="65"/>
      <c r="E66" s="65"/>
      <c r="F66" s="65"/>
      <c r="G66" s="9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</row>
    <row r="67" spans="1:230" ht="12.75" customHeight="1">
      <c r="A67" s="4"/>
      <c r="B67" s="9"/>
      <c r="C67" s="9"/>
      <c r="D67" s="65"/>
      <c r="E67" s="65"/>
      <c r="F67" s="65"/>
      <c r="G67" s="9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</row>
    <row r="68" spans="1:230" ht="12.75" customHeight="1">
      <c r="A68" s="4"/>
      <c r="B68" s="9"/>
      <c r="C68" s="9"/>
      <c r="D68" s="65"/>
      <c r="E68" s="65"/>
      <c r="F68" s="65"/>
      <c r="G68" s="9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</row>
    <row r="69" spans="1:230" ht="12.75" customHeight="1">
      <c r="A69" s="4"/>
      <c r="B69" s="9"/>
      <c r="C69" s="9"/>
      <c r="D69" s="65"/>
      <c r="E69" s="65"/>
      <c r="F69" s="65"/>
      <c r="G69" s="9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</row>
    <row r="70" spans="1:230" ht="12.75" customHeight="1">
      <c r="A70" s="4"/>
      <c r="B70" s="9"/>
      <c r="C70" s="9"/>
      <c r="D70" s="65"/>
      <c r="E70" s="65"/>
      <c r="F70" s="65"/>
      <c r="G70" s="9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</row>
    <row r="71" spans="1:230" ht="12.75" customHeight="1">
      <c r="A71" s="4"/>
      <c r="B71" s="9"/>
      <c r="C71" s="9"/>
      <c r="D71" s="65"/>
      <c r="E71" s="65"/>
      <c r="F71" s="65"/>
      <c r="G71" s="9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</row>
    <row r="72" spans="1:230" ht="12.75" customHeight="1">
      <c r="A72" s="4"/>
      <c r="B72" s="9"/>
      <c r="C72" s="9"/>
      <c r="D72" s="65"/>
      <c r="E72" s="65"/>
      <c r="F72" s="65"/>
      <c r="G72" s="9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</row>
    <row r="73" spans="1:230" ht="12.75" customHeight="1">
      <c r="A73" s="4"/>
      <c r="B73" s="9"/>
      <c r="C73" s="9"/>
      <c r="D73" s="65"/>
      <c r="E73" s="65"/>
      <c r="F73" s="65"/>
      <c r="G73" s="9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</row>
    <row r="74" spans="1:230" ht="12.75" customHeight="1">
      <c r="A74" s="4"/>
      <c r="B74" s="9"/>
      <c r="C74" s="9"/>
      <c r="D74" s="65"/>
      <c r="E74" s="65"/>
      <c r="F74" s="65"/>
      <c r="G74" s="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</row>
    <row r="75" spans="1:230" ht="12.75" customHeight="1">
      <c r="A75" s="4"/>
      <c r="B75" s="9"/>
      <c r="C75" s="9"/>
      <c r="D75" s="65"/>
      <c r="E75" s="65"/>
      <c r="F75" s="65"/>
      <c r="G75" s="9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</row>
    <row r="76" spans="1:230" ht="12.75" customHeight="1">
      <c r="A76" s="4"/>
      <c r="B76" s="9"/>
      <c r="C76" s="9"/>
      <c r="D76" s="65"/>
      <c r="E76" s="65"/>
      <c r="F76" s="65"/>
      <c r="G76" s="9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</row>
    <row r="77" spans="1:230" ht="12.75" customHeight="1">
      <c r="A77" s="4"/>
      <c r="B77" s="9"/>
      <c r="C77" s="9"/>
      <c r="D77" s="65"/>
      <c r="E77" s="65"/>
      <c r="F77" s="65"/>
      <c r="G77" s="9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</row>
    <row r="78" spans="1:230" ht="12.75" customHeight="1">
      <c r="A78" s="4"/>
      <c r="B78" s="9"/>
      <c r="C78" s="9"/>
      <c r="D78" s="65"/>
      <c r="E78" s="65"/>
      <c r="F78" s="65"/>
      <c r="G78" s="9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</row>
    <row r="79" spans="1:230" ht="12.75" customHeight="1">
      <c r="A79" s="4"/>
      <c r="B79" s="9"/>
      <c r="C79" s="9"/>
      <c r="D79" s="65"/>
      <c r="E79" s="65"/>
      <c r="F79" s="65"/>
      <c r="G79" s="9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</row>
    <row r="80" spans="1:230" ht="12.75" customHeight="1">
      <c r="A80" s="4"/>
      <c r="B80" s="9"/>
      <c r="C80" s="9"/>
      <c r="D80" s="65"/>
      <c r="E80" s="65"/>
      <c r="F80" s="65"/>
      <c r="G80" s="9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</row>
    <row r="81" spans="1:230" ht="12.75" customHeight="1">
      <c r="A81" s="4"/>
      <c r="B81" s="9"/>
      <c r="C81" s="9"/>
      <c r="D81" s="65"/>
      <c r="E81" s="65"/>
      <c r="F81" s="65"/>
      <c r="G81" s="9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</row>
    <row r="82" spans="1:230" ht="12.75" customHeight="1">
      <c r="A82" s="4"/>
      <c r="B82" s="9"/>
      <c r="C82" s="9"/>
      <c r="D82" s="65"/>
      <c r="E82" s="65"/>
      <c r="F82" s="65"/>
      <c r="G82" s="9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</row>
    <row r="83" spans="1:230" ht="12.75" customHeight="1">
      <c r="A83" s="4"/>
      <c r="B83" s="9"/>
      <c r="C83" s="9"/>
      <c r="D83" s="65"/>
      <c r="E83" s="65"/>
      <c r="F83" s="65"/>
      <c r="G83" s="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</row>
    <row r="84" spans="1:230" ht="12.75" customHeight="1">
      <c r="A84" s="4"/>
      <c r="B84" s="9"/>
      <c r="C84" s="9"/>
      <c r="D84" s="65"/>
      <c r="E84" s="65"/>
      <c r="F84" s="65"/>
      <c r="G84" s="9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</row>
    <row r="85" spans="1:230" ht="12.75" customHeight="1">
      <c r="A85" s="4"/>
      <c r="B85" s="9"/>
      <c r="C85" s="9"/>
      <c r="D85" s="65"/>
      <c r="E85" s="65"/>
      <c r="F85" s="65"/>
      <c r="G85" s="9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</row>
    <row r="86" spans="1:230" ht="12.75" customHeight="1">
      <c r="A86" s="4"/>
      <c r="B86" s="9"/>
      <c r="C86" s="9"/>
      <c r="D86" s="65"/>
      <c r="E86" s="65"/>
      <c r="F86" s="65"/>
      <c r="G86" s="9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</row>
    <row r="87" spans="1:230" ht="12.75" customHeight="1">
      <c r="A87" s="4"/>
      <c r="B87" s="9"/>
      <c r="C87" s="9"/>
      <c r="D87" s="65"/>
      <c r="E87" s="65"/>
      <c r="F87" s="65"/>
      <c r="G87" s="9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</row>
    <row r="88" spans="1:230" ht="12.75" customHeight="1">
      <c r="A88" s="4"/>
      <c r="B88" s="9"/>
      <c r="C88" s="9"/>
      <c r="D88" s="65"/>
      <c r="E88" s="65"/>
      <c r="F88" s="65"/>
      <c r="G88" s="9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</row>
    <row r="89" spans="1:230" ht="12.75" customHeight="1">
      <c r="A89" s="4"/>
      <c r="B89" s="9"/>
      <c r="C89" s="9"/>
      <c r="D89" s="65"/>
      <c r="E89" s="65"/>
      <c r="F89" s="65"/>
      <c r="G89" s="9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</row>
    <row r="90" spans="1:230" ht="12.75" customHeight="1">
      <c r="A90" s="4"/>
      <c r="B90" s="9"/>
      <c r="C90" s="9"/>
      <c r="D90" s="65"/>
      <c r="E90" s="65"/>
      <c r="F90" s="65"/>
      <c r="G90" s="9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</row>
    <row r="91" spans="1:230" ht="12.75" customHeight="1">
      <c r="A91" s="4"/>
      <c r="B91" s="9"/>
      <c r="C91" s="9"/>
      <c r="D91" s="65"/>
      <c r="E91" s="65"/>
      <c r="F91" s="65"/>
      <c r="G91" s="9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</row>
    <row r="92" spans="1:230" ht="12.75" customHeight="1">
      <c r="A92" s="4"/>
      <c r="B92" s="9"/>
      <c r="C92" s="9"/>
      <c r="D92" s="65"/>
      <c r="E92" s="65"/>
      <c r="F92" s="65"/>
      <c r="G92" s="9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</row>
    <row r="93" spans="1:230" ht="12.75" customHeight="1">
      <c r="A93" s="4"/>
      <c r="B93" s="9"/>
      <c r="C93" s="9"/>
      <c r="D93" s="65"/>
      <c r="E93" s="65"/>
      <c r="F93" s="65"/>
      <c r="G93" s="9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</row>
    <row r="94" spans="1:230" ht="12.75" customHeight="1">
      <c r="A94" s="4"/>
      <c r="B94" s="9"/>
      <c r="C94" s="9"/>
      <c r="D94" s="65"/>
      <c r="E94" s="65"/>
      <c r="F94" s="65"/>
      <c r="G94" s="9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</row>
    <row r="95" spans="1:230" ht="12.75" customHeight="1">
      <c r="A95" s="4"/>
      <c r="B95" s="9"/>
      <c r="C95" s="9"/>
      <c r="D95" s="65"/>
      <c r="E95" s="65"/>
      <c r="F95" s="65"/>
      <c r="G95" s="9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</row>
    <row r="96" spans="1:230" ht="12.75" customHeight="1">
      <c r="A96" s="4"/>
      <c r="B96" s="9"/>
      <c r="C96" s="9"/>
      <c r="D96" s="65"/>
      <c r="E96" s="65"/>
      <c r="F96" s="65"/>
      <c r="G96" s="9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</row>
    <row r="97" spans="1:230" ht="12.75" customHeight="1">
      <c r="A97" s="4"/>
      <c r="B97" s="9"/>
      <c r="C97" s="9"/>
      <c r="D97" s="65"/>
      <c r="E97" s="65"/>
      <c r="F97" s="65"/>
      <c r="G97" s="9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</row>
    <row r="98" spans="1:230" ht="12.75" customHeight="1">
      <c r="A98" s="4"/>
      <c r="B98" s="9"/>
      <c r="C98" s="9"/>
      <c r="D98" s="65"/>
      <c r="E98" s="65"/>
      <c r="F98" s="65"/>
      <c r="G98" s="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</row>
    <row r="99" spans="1:230" ht="12.75" customHeight="1">
      <c r="A99" s="4"/>
      <c r="B99" s="9"/>
      <c r="C99" s="9"/>
      <c r="D99" s="65"/>
      <c r="E99" s="65"/>
      <c r="F99" s="65"/>
      <c r="G99" s="9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</row>
    <row r="100" spans="1:230" ht="12.75" customHeight="1">
      <c r="A100" s="4"/>
      <c r="B100" s="9"/>
      <c r="C100" s="9"/>
      <c r="D100" s="65"/>
      <c r="E100" s="65"/>
      <c r="F100" s="65"/>
      <c r="G100" s="9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</row>
    <row r="101" spans="1:230" ht="12.75" customHeight="1">
      <c r="A101" s="4"/>
      <c r="B101" s="9"/>
      <c r="C101" s="9"/>
      <c r="D101" s="65"/>
      <c r="E101" s="65"/>
      <c r="F101" s="65"/>
      <c r="G101" s="9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</row>
    <row r="102" spans="1:230" ht="12.75" customHeight="1">
      <c r="A102" s="4"/>
      <c r="B102" s="9"/>
      <c r="C102" s="9"/>
      <c r="D102" s="65"/>
      <c r="E102" s="65"/>
      <c r="F102" s="65"/>
      <c r="G102" s="9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</row>
    <row r="103" spans="1:230" ht="12.75" customHeight="1">
      <c r="A103" s="4"/>
      <c r="B103" s="9"/>
      <c r="C103" s="9"/>
      <c r="D103" s="65"/>
      <c r="E103" s="65"/>
      <c r="F103" s="65"/>
      <c r="G103" s="9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</row>
    <row r="104" spans="1:230" ht="12.75" customHeight="1">
      <c r="A104" s="4"/>
      <c r="B104" s="9"/>
      <c r="C104" s="9"/>
      <c r="D104" s="65"/>
      <c r="E104" s="65"/>
      <c r="F104" s="65"/>
      <c r="G104" s="9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</row>
    <row r="105" spans="1:230" ht="12.75" customHeight="1">
      <c r="A105" s="4"/>
      <c r="B105" s="9"/>
      <c r="C105" s="9"/>
      <c r="D105" s="65"/>
      <c r="E105" s="65"/>
      <c r="F105" s="65"/>
      <c r="G105" s="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</row>
    <row r="106" spans="1:230" ht="12.75" customHeight="1">
      <c r="A106" s="4"/>
      <c r="B106" s="9"/>
      <c r="C106" s="9"/>
      <c r="D106" s="65"/>
      <c r="E106" s="65"/>
      <c r="F106" s="65"/>
      <c r="G106" s="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</row>
  </sheetData>
  <mergeCells count="16">
    <mergeCell ref="C7:C8"/>
    <mergeCell ref="D31:G31"/>
    <mergeCell ref="A4:G4"/>
    <mergeCell ref="E1:G1"/>
    <mergeCell ref="E2:G2"/>
    <mergeCell ref="E3:G3"/>
    <mergeCell ref="E35:F35"/>
    <mergeCell ref="E36:F36"/>
    <mergeCell ref="E37:F37"/>
    <mergeCell ref="A5:G5"/>
    <mergeCell ref="F7:F8"/>
    <mergeCell ref="G7:G8"/>
    <mergeCell ref="D32:G32"/>
    <mergeCell ref="D33:G33"/>
    <mergeCell ref="A7:A8"/>
    <mergeCell ref="B7:B8"/>
  </mergeCells>
  <printOptions/>
  <pageMargins left="0.38" right="0.17" top="0.2" bottom="0.18" header="0.2" footer="0.16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01"/>
  <sheetViews>
    <sheetView zoomScale="115" zoomScaleNormal="115" workbookViewId="0" topLeftCell="A133">
      <selection activeCell="D85" sqref="D85:E85"/>
    </sheetView>
  </sheetViews>
  <sheetFormatPr defaultColWidth="7.99609375" defaultRowHeight="15"/>
  <cols>
    <col min="1" max="1" width="27.88671875" style="13" customWidth="1"/>
    <col min="2" max="2" width="11.5546875" style="13" customWidth="1"/>
    <col min="3" max="3" width="13.99609375" style="13" customWidth="1"/>
    <col min="4" max="4" width="12.77734375" style="13" customWidth="1"/>
    <col min="5" max="5" width="13.21484375" style="13" customWidth="1"/>
    <col min="6" max="6" width="7.99609375" style="13" hidden="1" customWidth="1"/>
    <col min="7" max="7" width="10.3359375" style="13" hidden="1" customWidth="1"/>
    <col min="8" max="8" width="10.10546875" style="13" hidden="1" customWidth="1"/>
    <col min="9" max="9" width="10.3359375" style="13" hidden="1" customWidth="1"/>
    <col min="10" max="14" width="8.4453125" style="13" hidden="1" customWidth="1"/>
    <col min="15" max="15" width="13.3359375" style="13" hidden="1" customWidth="1"/>
    <col min="16" max="16" width="9.5546875" style="13" hidden="1" customWidth="1"/>
    <col min="17" max="17" width="8.4453125" style="13" hidden="1" customWidth="1"/>
    <col min="18" max="18" width="12.77734375" style="13" hidden="1" customWidth="1"/>
    <col min="19" max="240" width="7.99609375" style="13" bestFit="1" customWidth="1"/>
    <col min="241" max="16384" width="7.99609375" style="13" customWidth="1"/>
  </cols>
  <sheetData>
    <row r="1" spans="1:17" s="16" customFormat="1" ht="12">
      <c r="A1" s="16" t="s">
        <v>483</v>
      </c>
      <c r="P1" s="16" t="s">
        <v>704</v>
      </c>
      <c r="Q1" s="16" t="s">
        <v>706</v>
      </c>
    </row>
    <row r="2" spans="1:12" s="16" customFormat="1" ht="12">
      <c r="A2" s="16" t="s">
        <v>484</v>
      </c>
      <c r="J2" s="16" t="s">
        <v>705</v>
      </c>
      <c r="K2" s="16" t="s">
        <v>703</v>
      </c>
      <c r="L2" s="16" t="s">
        <v>707</v>
      </c>
    </row>
    <row r="3" spans="1:9" ht="36" customHeight="1">
      <c r="A3" s="354" t="s">
        <v>485</v>
      </c>
      <c r="B3" s="355" t="s">
        <v>486</v>
      </c>
      <c r="C3" s="355" t="s">
        <v>487</v>
      </c>
      <c r="D3" s="355" t="s">
        <v>488</v>
      </c>
      <c r="E3" s="355" t="s">
        <v>303</v>
      </c>
      <c r="I3" s="13" t="s">
        <v>702</v>
      </c>
    </row>
    <row r="4" spans="1:5" ht="12">
      <c r="A4" s="192" t="s">
        <v>489</v>
      </c>
      <c r="B4" s="11">
        <v>1</v>
      </c>
      <c r="C4" s="11">
        <v>3</v>
      </c>
      <c r="D4" s="11">
        <v>8</v>
      </c>
      <c r="E4" s="11">
        <v>9</v>
      </c>
    </row>
    <row r="5" spans="1:10" ht="12">
      <c r="A5" s="15" t="s">
        <v>699</v>
      </c>
      <c r="B5" s="14">
        <v>35285000000</v>
      </c>
      <c r="C5" s="15"/>
      <c r="D5" s="15">
        <v>11835954092</v>
      </c>
      <c r="E5" s="15">
        <f>SUM(B5:D5)</f>
        <v>47120954092</v>
      </c>
      <c r="I5" s="13">
        <v>1451000</v>
      </c>
      <c r="J5" s="13">
        <v>10500000</v>
      </c>
    </row>
    <row r="6" spans="1:10" s="16" customFormat="1" ht="12">
      <c r="A6" s="15" t="s">
        <v>490</v>
      </c>
      <c r="B6" s="14">
        <f>B7+B8</f>
        <v>0</v>
      </c>
      <c r="C6" s="14">
        <f>C7+C8</f>
        <v>0</v>
      </c>
      <c r="D6" s="14">
        <f>D7+D8</f>
        <v>6225935532</v>
      </c>
      <c r="E6" s="15">
        <f aca="true" t="shared" si="0" ref="E6:E13">SUM(B6:D6)</f>
        <v>6225935532</v>
      </c>
      <c r="J6" s="16">
        <v>16000000</v>
      </c>
    </row>
    <row r="7" spans="1:17" ht="12">
      <c r="A7" s="193" t="s">
        <v>491</v>
      </c>
      <c r="B7" s="193">
        <v>0</v>
      </c>
      <c r="C7" s="193"/>
      <c r="D7" s="193">
        <v>6225935532</v>
      </c>
      <c r="E7" s="193">
        <f t="shared" si="0"/>
        <v>6225935532</v>
      </c>
      <c r="J7" s="13">
        <v>55500000</v>
      </c>
      <c r="K7" s="13">
        <v>270377868</v>
      </c>
      <c r="L7" s="294">
        <v>422846601</v>
      </c>
      <c r="M7" s="294">
        <v>422846601</v>
      </c>
      <c r="N7" s="294">
        <v>152468733</v>
      </c>
      <c r="O7" s="294">
        <v>845693203</v>
      </c>
      <c r="Q7" s="13">
        <v>481646672</v>
      </c>
    </row>
    <row r="8" spans="1:17" ht="12">
      <c r="A8" s="194" t="s">
        <v>492</v>
      </c>
      <c r="B8" s="193"/>
      <c r="C8" s="193">
        <v>0</v>
      </c>
      <c r="D8" s="193"/>
      <c r="E8" s="193">
        <f t="shared" si="0"/>
        <v>0</v>
      </c>
      <c r="J8" s="13">
        <v>175347000</v>
      </c>
      <c r="L8" s="294">
        <v>247416074</v>
      </c>
      <c r="M8" s="294">
        <v>247416074</v>
      </c>
      <c r="N8" s="294">
        <v>247416074</v>
      </c>
      <c r="O8" s="294">
        <v>494832148</v>
      </c>
      <c r="Q8" s="13">
        <v>498801325</v>
      </c>
    </row>
    <row r="9" spans="1:9" s="16" customFormat="1" ht="12">
      <c r="A9" s="15" t="s">
        <v>493</v>
      </c>
      <c r="B9" s="15">
        <f>B10+B11+B12+B13</f>
        <v>0</v>
      </c>
      <c r="C9" s="15">
        <f>C10+C11+C12+C13</f>
        <v>0</v>
      </c>
      <c r="D9" s="15">
        <f>D10+D11+D12+D13</f>
        <v>15890509852</v>
      </c>
      <c r="E9" s="15">
        <f t="shared" si="0"/>
        <v>15890509852</v>
      </c>
      <c r="I9" s="16">
        <v>20000000</v>
      </c>
    </row>
    <row r="10" spans="1:16" ht="12">
      <c r="A10" s="193" t="s">
        <v>494</v>
      </c>
      <c r="B10" s="193">
        <v>0</v>
      </c>
      <c r="C10" s="193"/>
      <c r="D10" s="193">
        <v>64645426</v>
      </c>
      <c r="E10" s="193">
        <f t="shared" si="0"/>
        <v>64645426</v>
      </c>
      <c r="I10" s="13">
        <v>2000000</v>
      </c>
      <c r="P10" s="13">
        <v>1608422650</v>
      </c>
    </row>
    <row r="11" spans="1:16" ht="12">
      <c r="A11" s="193" t="s">
        <v>495</v>
      </c>
      <c r="B11" s="69">
        <v>0</v>
      </c>
      <c r="C11" s="68"/>
      <c r="D11" s="68">
        <v>15825864426</v>
      </c>
      <c r="E11" s="193">
        <f t="shared" si="0"/>
        <v>15825864426</v>
      </c>
      <c r="P11" s="13">
        <v>494000</v>
      </c>
    </row>
    <row r="12" spans="1:16" ht="12">
      <c r="A12" s="193" t="s">
        <v>496</v>
      </c>
      <c r="B12" s="193">
        <v>0</v>
      </c>
      <c r="C12" s="193"/>
      <c r="D12" s="193"/>
      <c r="E12" s="193">
        <f t="shared" si="0"/>
        <v>0</v>
      </c>
      <c r="P12" s="13">
        <v>608000</v>
      </c>
    </row>
    <row r="13" spans="1:16" ht="12">
      <c r="A13" s="193" t="s">
        <v>497</v>
      </c>
      <c r="B13" s="195">
        <v>0</v>
      </c>
      <c r="C13" s="193"/>
      <c r="D13" s="68"/>
      <c r="E13" s="193">
        <f t="shared" si="0"/>
        <v>0</v>
      </c>
      <c r="P13" s="13">
        <v>1377500</v>
      </c>
    </row>
    <row r="14" spans="1:16" ht="27.75" customHeight="1">
      <c r="A14" s="196" t="s">
        <v>498</v>
      </c>
      <c r="B14" s="15">
        <f>B5+B6-B9</f>
        <v>35285000000</v>
      </c>
      <c r="C14" s="15">
        <f>C5+C6-C9</f>
        <v>0</v>
      </c>
      <c r="D14" s="15">
        <f>D5+D6-D9</f>
        <v>2171379772</v>
      </c>
      <c r="E14" s="15">
        <f>E5+E6-E9</f>
        <v>37456379772</v>
      </c>
      <c r="P14" s="13">
        <v>81776000</v>
      </c>
    </row>
    <row r="15" spans="1:16" s="16" customFormat="1" ht="12">
      <c r="A15" s="15" t="s">
        <v>499</v>
      </c>
      <c r="B15" s="15">
        <f>B16+B17+B18</f>
        <v>36591912</v>
      </c>
      <c r="C15" s="15">
        <f>C16+C17+C18</f>
        <v>2010788027</v>
      </c>
      <c r="D15" s="15">
        <f>D16+D17+D18</f>
        <v>14406160999</v>
      </c>
      <c r="E15" s="15">
        <f>E16+E17+E18</f>
        <v>16453540938</v>
      </c>
      <c r="P15" s="16">
        <v>19174800</v>
      </c>
    </row>
    <row r="16" spans="1:16" ht="12">
      <c r="A16" s="193" t="s">
        <v>701</v>
      </c>
      <c r="B16" s="195"/>
      <c r="C16" s="195">
        <f>1340525351+670262675+1</f>
        <v>2010788027</v>
      </c>
      <c r="D16" s="15">
        <v>0</v>
      </c>
      <c r="E16" s="193">
        <f>SUM(B16:D16)</f>
        <v>2010788027</v>
      </c>
      <c r="P16" s="13">
        <v>437000</v>
      </c>
    </row>
    <row r="17" spans="1:16" ht="12">
      <c r="A17" s="193" t="s">
        <v>500</v>
      </c>
      <c r="B17" s="193">
        <v>0</v>
      </c>
      <c r="C17" s="193">
        <v>0</v>
      </c>
      <c r="D17" s="193">
        <v>14406160999</v>
      </c>
      <c r="E17" s="193">
        <f aca="true" t="shared" si="1" ref="E17:E23">SUM(B17:D17)</f>
        <v>14406160999</v>
      </c>
      <c r="I17" s="13">
        <f>B15+C15+D15</f>
        <v>16453540938</v>
      </c>
      <c r="P17" s="13">
        <v>693500</v>
      </c>
    </row>
    <row r="18" spans="1:16" ht="12">
      <c r="A18" s="193" t="s">
        <v>492</v>
      </c>
      <c r="B18" s="193">
        <v>36591912</v>
      </c>
      <c r="C18" s="193">
        <v>0</v>
      </c>
      <c r="D18" s="193">
        <v>0</v>
      </c>
      <c r="E18" s="193">
        <f t="shared" si="1"/>
        <v>36591912</v>
      </c>
      <c r="G18" s="13" t="s">
        <v>708</v>
      </c>
      <c r="H18" s="13" t="e">
        <f>D25-G18</f>
        <v>#VALUE!</v>
      </c>
      <c r="P18" s="13">
        <v>322288800</v>
      </c>
    </row>
    <row r="19" spans="1:16" s="16" customFormat="1" ht="12">
      <c r="A19" s="15" t="s">
        <v>501</v>
      </c>
      <c r="B19" s="15">
        <f>B20+B21+B22+B23+B24</f>
        <v>3697598090</v>
      </c>
      <c r="C19" s="15">
        <f>C20+C21+C22+C23+C24</f>
        <v>0</v>
      </c>
      <c r="D19" s="15">
        <f>D20+D21+D22+D23+D24</f>
        <v>7979496350</v>
      </c>
      <c r="E19" s="193">
        <f>SUM(B19:D19)</f>
        <v>11677094440</v>
      </c>
      <c r="P19" s="16">
        <v>101831450</v>
      </c>
    </row>
    <row r="20" spans="1:16" ht="12">
      <c r="A20" s="193" t="s">
        <v>494</v>
      </c>
      <c r="B20" s="15"/>
      <c r="C20" s="193"/>
      <c r="D20" s="193">
        <v>3351313376</v>
      </c>
      <c r="E20" s="193">
        <f t="shared" si="1"/>
        <v>3351313376</v>
      </c>
      <c r="P20" s="13">
        <v>2556450</v>
      </c>
    </row>
    <row r="21" spans="1:16" ht="12">
      <c r="A21" s="193" t="s">
        <v>502</v>
      </c>
      <c r="B21" s="193">
        <v>3697598090</v>
      </c>
      <c r="C21" s="193"/>
      <c r="E21" s="193">
        <f t="shared" si="1"/>
        <v>3697598090</v>
      </c>
      <c r="G21" s="193">
        <v>3697598090</v>
      </c>
      <c r="P21" s="13">
        <v>75999977</v>
      </c>
    </row>
    <row r="22" spans="1:16" ht="12">
      <c r="A22" s="193" t="s">
        <v>700</v>
      </c>
      <c r="B22" s="193"/>
      <c r="C22" s="193"/>
      <c r="D22" s="193">
        <v>3366936977</v>
      </c>
      <c r="E22" s="193">
        <f t="shared" si="1"/>
        <v>3366936977</v>
      </c>
      <c r="P22" s="13">
        <v>219897586</v>
      </c>
    </row>
    <row r="23" spans="1:16" ht="12">
      <c r="A23" s="194" t="s">
        <v>503</v>
      </c>
      <c r="B23" s="193">
        <v>0</v>
      </c>
      <c r="C23" s="193"/>
      <c r="D23" s="193">
        <v>980447997</v>
      </c>
      <c r="E23" s="193">
        <f t="shared" si="1"/>
        <v>980447997</v>
      </c>
      <c r="P23" s="13">
        <v>5510000</v>
      </c>
    </row>
    <row r="24" spans="1:16" ht="12">
      <c r="A24" s="197" t="s">
        <v>504</v>
      </c>
      <c r="B24" s="198">
        <v>0</v>
      </c>
      <c r="C24" s="197"/>
      <c r="D24" s="199">
        <v>280798000</v>
      </c>
      <c r="E24" s="193">
        <f>SUM(B24:D24)</f>
        <v>280798000</v>
      </c>
      <c r="I24" s="13">
        <f>E14+E15-E19</f>
        <v>42232826270</v>
      </c>
      <c r="P24" s="13">
        <v>210387814</v>
      </c>
    </row>
    <row r="25" spans="1:16" ht="12">
      <c r="A25" s="200" t="s">
        <v>505</v>
      </c>
      <c r="B25" s="200">
        <f>B14+B15-B19</f>
        <v>31623993822</v>
      </c>
      <c r="C25" s="200">
        <f>C14+C15-C19</f>
        <v>2010788027</v>
      </c>
      <c r="D25" s="200">
        <f>D14+D15-D19</f>
        <v>8598044421</v>
      </c>
      <c r="E25" s="193">
        <f>SUM(B25:D25)</f>
        <v>42232826270</v>
      </c>
      <c r="P25" s="13">
        <v>12783200</v>
      </c>
    </row>
    <row r="26" spans="1:16" ht="12">
      <c r="A26" s="201"/>
      <c r="B26" s="201"/>
      <c r="C26" s="310"/>
      <c r="D26" s="311"/>
      <c r="E26" s="310"/>
      <c r="P26" s="13">
        <v>5510000</v>
      </c>
    </row>
    <row r="27" spans="1:16" ht="12">
      <c r="A27" s="164"/>
      <c r="B27" s="164"/>
      <c r="C27" s="12"/>
      <c r="D27" s="312"/>
      <c r="E27" s="12"/>
      <c r="G27" s="13">
        <f>42232826270</f>
        <v>42232826270</v>
      </c>
      <c r="P27" s="13">
        <v>190000</v>
      </c>
    </row>
    <row r="28" spans="1:16" s="16" customFormat="1" ht="15" customHeight="1">
      <c r="A28" s="424" t="s">
        <v>506</v>
      </c>
      <c r="B28" s="424"/>
      <c r="C28" s="425"/>
      <c r="D28" s="425"/>
      <c r="E28" s="425"/>
      <c r="G28" s="16">
        <f>E25-G27</f>
        <v>0</v>
      </c>
      <c r="P28" s="16">
        <v>256500</v>
      </c>
    </row>
    <row r="29" spans="1:16" ht="12">
      <c r="A29" s="164" t="s">
        <v>507</v>
      </c>
      <c r="B29" s="164"/>
      <c r="C29" s="164"/>
      <c r="D29" s="164"/>
      <c r="E29" s="164"/>
      <c r="P29" s="13">
        <v>370500</v>
      </c>
    </row>
    <row r="30" spans="1:16" ht="12">
      <c r="A30" s="164" t="s">
        <v>508</v>
      </c>
      <c r="B30" s="164"/>
      <c r="C30" s="164"/>
      <c r="D30" s="164">
        <v>35285000000</v>
      </c>
      <c r="E30" s="164">
        <v>35285000000</v>
      </c>
      <c r="P30" s="13">
        <v>361000</v>
      </c>
    </row>
    <row r="31" spans="1:16" ht="12">
      <c r="A31" s="164" t="s">
        <v>509</v>
      </c>
      <c r="B31" s="164"/>
      <c r="C31" s="164"/>
      <c r="D31" s="164"/>
      <c r="E31" s="164"/>
      <c r="P31" s="13">
        <v>180500</v>
      </c>
    </row>
    <row r="32" spans="1:16" ht="12">
      <c r="A32" s="164" t="s">
        <v>510</v>
      </c>
      <c r="B32" s="164"/>
      <c r="C32" s="164"/>
      <c r="D32" s="164"/>
      <c r="E32" s="164"/>
      <c r="P32" s="13">
        <v>475000</v>
      </c>
    </row>
    <row r="33" spans="1:16" ht="12">
      <c r="A33" s="164" t="s">
        <v>511</v>
      </c>
      <c r="B33" s="164"/>
      <c r="C33" s="164"/>
      <c r="D33" s="164">
        <v>35285000000</v>
      </c>
      <c r="E33" s="164">
        <v>35285000000</v>
      </c>
      <c r="P33" s="13">
        <v>446500</v>
      </c>
    </row>
    <row r="34" spans="1:16" ht="12">
      <c r="A34" s="164" t="s">
        <v>512</v>
      </c>
      <c r="B34" s="164"/>
      <c r="C34" s="164"/>
      <c r="D34" s="164"/>
      <c r="E34" s="164"/>
      <c r="P34" s="13">
        <v>285000</v>
      </c>
    </row>
    <row r="35" spans="1:16" ht="12">
      <c r="A35" s="164"/>
      <c r="B35" s="164"/>
      <c r="C35" s="164"/>
      <c r="D35" s="164"/>
      <c r="E35" s="164"/>
      <c r="P35" s="13">
        <v>522500</v>
      </c>
    </row>
    <row r="36" spans="1:16" ht="12">
      <c r="A36" s="166" t="s">
        <v>513</v>
      </c>
      <c r="B36" s="164"/>
      <c r="C36" s="164"/>
      <c r="D36" s="164"/>
      <c r="E36" s="164"/>
      <c r="P36" s="13">
        <v>608000</v>
      </c>
    </row>
    <row r="37" spans="1:16" ht="12">
      <c r="A37" s="164" t="s">
        <v>514</v>
      </c>
      <c r="B37" s="164"/>
      <c r="C37" s="164"/>
      <c r="D37" s="164"/>
      <c r="E37" s="164"/>
      <c r="P37" s="13">
        <v>446500</v>
      </c>
    </row>
    <row r="38" spans="1:16" ht="12">
      <c r="A38" s="164" t="s">
        <v>515</v>
      </c>
      <c r="B38" s="164"/>
      <c r="C38" s="164"/>
      <c r="D38" s="164"/>
      <c r="E38" s="164"/>
      <c r="P38" s="13">
        <v>437000</v>
      </c>
    </row>
    <row r="39" spans="1:16" ht="12">
      <c r="A39" s="164" t="s">
        <v>516</v>
      </c>
      <c r="B39" s="164"/>
      <c r="C39" s="164"/>
      <c r="D39" s="164"/>
      <c r="E39" s="164"/>
      <c r="P39" s="13">
        <v>190000</v>
      </c>
    </row>
    <row r="40" spans="1:16" ht="12">
      <c r="A40" s="164" t="s">
        <v>517</v>
      </c>
      <c r="B40" s="164"/>
      <c r="C40" s="164"/>
      <c r="D40" s="164"/>
      <c r="E40" s="164"/>
      <c r="P40" s="13">
        <v>275500</v>
      </c>
    </row>
    <row r="41" spans="1:16" ht="12">
      <c r="A41" s="164"/>
      <c r="B41" s="164"/>
      <c r="C41" s="164"/>
      <c r="D41" s="164"/>
      <c r="E41" s="164"/>
      <c r="P41" s="13">
        <v>361000</v>
      </c>
    </row>
    <row r="42" spans="1:16" s="16" customFormat="1" ht="12">
      <c r="A42" s="166" t="s">
        <v>518</v>
      </c>
      <c r="B42" s="166"/>
      <c r="C42" s="166"/>
      <c r="D42" s="166"/>
      <c r="E42" s="166"/>
      <c r="P42" s="16">
        <v>437000</v>
      </c>
    </row>
    <row r="43" spans="1:16" ht="12">
      <c r="A43" s="164" t="s">
        <v>519</v>
      </c>
      <c r="B43" s="164"/>
      <c r="C43" s="164"/>
      <c r="D43" s="164"/>
      <c r="E43" s="164"/>
      <c r="P43" s="13">
        <v>237500</v>
      </c>
    </row>
    <row r="44" spans="1:16" ht="12">
      <c r="A44" s="164" t="s">
        <v>520</v>
      </c>
      <c r="B44" s="164"/>
      <c r="C44" s="164"/>
      <c r="D44" s="164" t="s">
        <v>521</v>
      </c>
      <c r="E44" s="164">
        <v>0</v>
      </c>
      <c r="P44" s="13">
        <v>171000</v>
      </c>
    </row>
    <row r="45" spans="1:16" ht="12">
      <c r="A45" s="164" t="s">
        <v>522</v>
      </c>
      <c r="B45" s="164"/>
      <c r="C45" s="164"/>
      <c r="D45" s="164" t="s">
        <v>521</v>
      </c>
      <c r="E45" s="164">
        <v>0</v>
      </c>
      <c r="P45" s="13">
        <v>237500</v>
      </c>
    </row>
    <row r="46" spans="1:16" ht="12">
      <c r="A46" s="164" t="s">
        <v>523</v>
      </c>
      <c r="B46" s="164"/>
      <c r="C46" s="164"/>
      <c r="D46" s="164"/>
      <c r="E46" s="164">
        <v>0</v>
      </c>
      <c r="P46" s="13">
        <v>294500</v>
      </c>
    </row>
    <row r="47" spans="1:16" ht="12">
      <c r="A47" s="164" t="s">
        <v>524</v>
      </c>
      <c r="B47" s="164"/>
      <c r="C47" s="164"/>
      <c r="D47" s="164"/>
      <c r="E47" s="164">
        <v>0</v>
      </c>
      <c r="P47" s="13">
        <v>294500</v>
      </c>
    </row>
    <row r="48" spans="1:16" ht="12">
      <c r="A48" s="164" t="s">
        <v>525</v>
      </c>
      <c r="B48" s="164"/>
      <c r="C48" s="164"/>
      <c r="D48" s="164"/>
      <c r="E48" s="164">
        <v>0</v>
      </c>
      <c r="P48" s="13">
        <v>541500</v>
      </c>
    </row>
    <row r="49" spans="1:16" ht="12">
      <c r="A49" s="164" t="s">
        <v>523</v>
      </c>
      <c r="B49" s="164"/>
      <c r="C49" s="164"/>
      <c r="D49" s="164"/>
      <c r="E49" s="164">
        <v>0</v>
      </c>
      <c r="P49" s="13">
        <v>285000</v>
      </c>
    </row>
    <row r="50" spans="1:16" ht="12">
      <c r="A50" s="164" t="s">
        <v>526</v>
      </c>
      <c r="B50" s="164"/>
      <c r="C50" s="164"/>
      <c r="D50" s="164"/>
      <c r="E50" s="164">
        <v>0</v>
      </c>
      <c r="P50" s="13">
        <v>209000</v>
      </c>
    </row>
    <row r="51" spans="1:16" ht="12">
      <c r="A51" s="164" t="s">
        <v>525</v>
      </c>
      <c r="B51" s="164"/>
      <c r="C51" s="164"/>
      <c r="D51" s="164"/>
      <c r="E51" s="164">
        <v>0</v>
      </c>
      <c r="P51" s="13">
        <v>171000</v>
      </c>
    </row>
    <row r="52" spans="1:16" ht="12">
      <c r="A52" s="164" t="s">
        <v>523</v>
      </c>
      <c r="B52" s="164"/>
      <c r="C52" s="164"/>
      <c r="D52" s="164"/>
      <c r="E52" s="164">
        <v>0</v>
      </c>
      <c r="P52" s="13">
        <v>805600</v>
      </c>
    </row>
    <row r="53" spans="1:16" ht="12">
      <c r="A53" s="164" t="s">
        <v>527</v>
      </c>
      <c r="B53" s="164"/>
      <c r="C53" s="164"/>
      <c r="D53" s="164" t="s">
        <v>521</v>
      </c>
      <c r="E53" s="164">
        <v>0</v>
      </c>
      <c r="P53" s="13">
        <v>805600</v>
      </c>
    </row>
    <row r="54" spans="1:16" ht="12">
      <c r="A54" s="202" t="s">
        <v>528</v>
      </c>
      <c r="B54" s="202"/>
      <c r="C54" s="202"/>
      <c r="D54" s="164" t="s">
        <v>529</v>
      </c>
      <c r="E54" s="164">
        <v>0</v>
      </c>
      <c r="P54" s="13">
        <v>2695700</v>
      </c>
    </row>
    <row r="55" spans="1:16" ht="12">
      <c r="A55" s="164"/>
      <c r="B55" s="164"/>
      <c r="C55" s="164"/>
      <c r="D55" s="164"/>
      <c r="E55" s="164">
        <v>0</v>
      </c>
      <c r="P55" s="13">
        <v>404248750</v>
      </c>
    </row>
    <row r="56" spans="1:16" s="16" customFormat="1" ht="12">
      <c r="A56" s="166" t="s">
        <v>530</v>
      </c>
      <c r="B56" s="166"/>
      <c r="C56" s="166"/>
      <c r="D56" s="166"/>
      <c r="E56" s="166">
        <v>0</v>
      </c>
      <c r="P56" s="16">
        <v>169664100</v>
      </c>
    </row>
    <row r="57" spans="1:16" ht="12">
      <c r="A57" s="164" t="s">
        <v>531</v>
      </c>
      <c r="B57" s="164"/>
      <c r="C57" s="164"/>
      <c r="D57" s="164"/>
      <c r="E57" s="164">
        <v>0</v>
      </c>
      <c r="P57" s="13">
        <v>110684500</v>
      </c>
    </row>
    <row r="58" spans="1:5" ht="12">
      <c r="A58" s="164" t="s">
        <v>532</v>
      </c>
      <c r="B58" s="164"/>
      <c r="C58" s="164"/>
      <c r="D58" s="164"/>
      <c r="E58" s="164">
        <v>0</v>
      </c>
    </row>
    <row r="59" spans="1:18" ht="12">
      <c r="A59" s="164" t="s">
        <v>533</v>
      </c>
      <c r="B59" s="164"/>
      <c r="C59" s="164"/>
      <c r="D59" s="164"/>
      <c r="E59" s="164">
        <v>0</v>
      </c>
      <c r="I59" s="13">
        <f>SUM(I5:I58)</f>
        <v>58709818208</v>
      </c>
      <c r="J59" s="13">
        <f aca="true" t="shared" si="2" ref="J59:Q59">SUM(J5:J58)</f>
        <v>257347000</v>
      </c>
      <c r="K59" s="13">
        <f t="shared" si="2"/>
        <v>270377868</v>
      </c>
      <c r="L59" s="13">
        <f t="shared" si="2"/>
        <v>670262675</v>
      </c>
      <c r="M59" s="13">
        <f t="shared" si="2"/>
        <v>670262675</v>
      </c>
      <c r="N59" s="13">
        <f t="shared" si="2"/>
        <v>399884807</v>
      </c>
      <c r="O59" s="13">
        <f t="shared" si="2"/>
        <v>1340525351</v>
      </c>
      <c r="P59" s="13">
        <f t="shared" si="2"/>
        <v>3366936977</v>
      </c>
      <c r="Q59" s="13">
        <f t="shared" si="2"/>
        <v>980447997</v>
      </c>
      <c r="R59" s="13">
        <f>SUM(I59:Q59)</f>
        <v>66665863558</v>
      </c>
    </row>
    <row r="60" spans="1:5" ht="12">
      <c r="A60" s="164"/>
      <c r="B60" s="164"/>
      <c r="C60" s="164"/>
      <c r="D60" s="164"/>
      <c r="E60" s="164"/>
    </row>
    <row r="61" spans="1:5" s="16" customFormat="1" ht="12">
      <c r="A61" s="166" t="s">
        <v>534</v>
      </c>
      <c r="B61" s="166"/>
      <c r="C61" s="166"/>
      <c r="D61" s="166"/>
      <c r="E61" s="166"/>
    </row>
    <row r="62" spans="1:18" ht="12">
      <c r="A62" s="164"/>
      <c r="B62" s="164"/>
      <c r="C62" s="164"/>
      <c r="D62" s="164"/>
      <c r="E62" s="164"/>
      <c r="R62" s="13">
        <v>7979496350</v>
      </c>
    </row>
    <row r="63" spans="1:18" s="16" customFormat="1" ht="12">
      <c r="A63" s="166" t="s">
        <v>535</v>
      </c>
      <c r="B63" s="166"/>
      <c r="C63" s="166"/>
      <c r="D63" s="166"/>
      <c r="E63" s="166"/>
      <c r="R63" s="16">
        <f>R59-R62</f>
        <v>58686367208</v>
      </c>
    </row>
    <row r="64" spans="1:5" ht="12">
      <c r="A64" s="164" t="s">
        <v>536</v>
      </c>
      <c r="B64" s="164"/>
      <c r="C64" s="164"/>
      <c r="D64" s="164"/>
      <c r="E64" s="164"/>
    </row>
    <row r="65" spans="1:5" ht="12">
      <c r="A65" s="164" t="s">
        <v>404</v>
      </c>
      <c r="B65" s="164"/>
      <c r="C65" s="164"/>
      <c r="D65" s="164"/>
      <c r="E65" s="164"/>
    </row>
    <row r="66" spans="1:5" ht="12">
      <c r="A66" s="164" t="s">
        <v>404</v>
      </c>
      <c r="B66" s="164"/>
      <c r="C66" s="164"/>
      <c r="D66" s="164"/>
      <c r="E66" s="164"/>
    </row>
    <row r="67" spans="1:5" ht="12">
      <c r="A67" s="164" t="s">
        <v>404</v>
      </c>
      <c r="B67" s="164"/>
      <c r="C67" s="164"/>
      <c r="D67" s="164"/>
      <c r="E67" s="164"/>
    </row>
    <row r="68" spans="1:5" s="16" customFormat="1" ht="12">
      <c r="A68" s="166" t="s">
        <v>537</v>
      </c>
      <c r="B68" s="166"/>
      <c r="C68" s="166"/>
      <c r="D68" s="166"/>
      <c r="E68" s="166"/>
    </row>
    <row r="69" spans="1:5" ht="12">
      <c r="A69" s="164" t="s">
        <v>538</v>
      </c>
      <c r="B69" s="164"/>
      <c r="C69" s="164"/>
      <c r="D69" s="164"/>
      <c r="E69" s="164"/>
    </row>
    <row r="70" spans="1:5" ht="12">
      <c r="A70" s="164" t="s">
        <v>539</v>
      </c>
      <c r="B70" s="164"/>
      <c r="C70" s="164"/>
      <c r="D70" s="164"/>
      <c r="E70" s="164"/>
    </row>
    <row r="71" spans="1:5" ht="12">
      <c r="A71" s="164" t="s">
        <v>540</v>
      </c>
      <c r="B71" s="164"/>
      <c r="C71" s="164"/>
      <c r="D71" s="164"/>
      <c r="E71" s="164"/>
    </row>
    <row r="72" spans="1:5" ht="12">
      <c r="A72" s="164"/>
      <c r="B72" s="164"/>
      <c r="C72" s="164"/>
      <c r="D72" s="164"/>
      <c r="E72" s="164"/>
    </row>
    <row r="73" spans="1:5" s="16" customFormat="1" ht="12">
      <c r="A73" s="166" t="s">
        <v>541</v>
      </c>
      <c r="B73" s="166"/>
      <c r="C73" s="166"/>
      <c r="D73" s="166"/>
      <c r="E73" s="166"/>
    </row>
    <row r="74" spans="1:5" ht="12">
      <c r="A74" s="164" t="s">
        <v>542</v>
      </c>
      <c r="B74" s="164"/>
      <c r="C74" s="164"/>
      <c r="D74" s="164"/>
      <c r="E74" s="164"/>
    </row>
    <row r="75" spans="1:5" ht="12">
      <c r="A75" s="164" t="s">
        <v>543</v>
      </c>
      <c r="B75" s="164"/>
      <c r="C75" s="164"/>
      <c r="D75" s="164"/>
      <c r="E75" s="164"/>
    </row>
    <row r="76" spans="1:5" ht="12">
      <c r="A76" s="164" t="s">
        <v>544</v>
      </c>
      <c r="B76" s="164"/>
      <c r="C76" s="164"/>
      <c r="D76" s="164"/>
      <c r="E76" s="164"/>
    </row>
    <row r="77" spans="1:5" ht="12">
      <c r="A77" s="164" t="s">
        <v>545</v>
      </c>
      <c r="B77" s="164"/>
      <c r="C77" s="164"/>
      <c r="D77" s="164"/>
      <c r="E77" s="164"/>
    </row>
    <row r="78" spans="1:5" ht="12">
      <c r="A78" s="164" t="s">
        <v>546</v>
      </c>
      <c r="B78" s="164"/>
      <c r="C78" s="164"/>
      <c r="D78" s="164"/>
      <c r="E78" s="164"/>
    </row>
    <row r="79" spans="1:5" ht="12">
      <c r="A79" s="164" t="s">
        <v>547</v>
      </c>
      <c r="B79" s="164"/>
      <c r="C79" s="164"/>
      <c r="D79" s="164"/>
      <c r="E79" s="164"/>
    </row>
    <row r="80" spans="1:5" ht="12">
      <c r="A80" s="164" t="s">
        <v>548</v>
      </c>
      <c r="B80" s="164"/>
      <c r="C80" s="164"/>
      <c r="D80" s="164"/>
      <c r="E80" s="164"/>
    </row>
    <row r="81" spans="1:5" ht="12">
      <c r="A81" s="164" t="s">
        <v>549</v>
      </c>
      <c r="B81" s="164"/>
      <c r="C81" s="164"/>
      <c r="D81" s="164"/>
      <c r="E81" s="164"/>
    </row>
    <row r="82" spans="1:5" ht="12">
      <c r="A82" s="164"/>
      <c r="B82" s="164"/>
      <c r="C82" s="164"/>
      <c r="D82" s="164"/>
      <c r="E82" s="164"/>
    </row>
    <row r="83" spans="1:5" ht="12">
      <c r="A83" s="164" t="s">
        <v>550</v>
      </c>
      <c r="B83" s="164"/>
      <c r="C83" s="164"/>
      <c r="D83" s="164"/>
      <c r="E83" s="164"/>
    </row>
    <row r="84" spans="1:5" ht="12">
      <c r="A84" s="164" t="s">
        <v>551</v>
      </c>
      <c r="B84" s="164"/>
      <c r="C84" s="164"/>
      <c r="D84" s="164"/>
      <c r="E84" s="164"/>
    </row>
    <row r="85" spans="1:5" ht="24">
      <c r="A85" s="164"/>
      <c r="B85" s="164"/>
      <c r="C85" s="164"/>
      <c r="D85" s="295" t="s">
        <v>710</v>
      </c>
      <c r="E85" s="295" t="s">
        <v>709</v>
      </c>
    </row>
    <row r="86" spans="1:5" s="16" customFormat="1" ht="12">
      <c r="A86" s="166" t="s">
        <v>552</v>
      </c>
      <c r="B86" s="166"/>
      <c r="C86" s="166"/>
      <c r="D86" s="166">
        <f>SUM(D87:D94)</f>
        <v>19172433912</v>
      </c>
      <c r="E86" s="166">
        <f>SUM(E87:E94)</f>
        <v>1494714487</v>
      </c>
    </row>
    <row r="87" spans="1:5" ht="12">
      <c r="A87" s="166" t="s">
        <v>553</v>
      </c>
      <c r="B87" s="164"/>
      <c r="C87" s="164"/>
      <c r="D87" s="164"/>
      <c r="E87" s="164"/>
    </row>
    <row r="88" spans="1:5" ht="12">
      <c r="A88" s="164" t="s">
        <v>554</v>
      </c>
      <c r="B88" s="164"/>
      <c r="C88" s="164"/>
      <c r="D88" s="164"/>
      <c r="E88" s="164"/>
    </row>
    <row r="89" spans="1:5" ht="12">
      <c r="A89" s="164" t="s">
        <v>555</v>
      </c>
      <c r="B89" s="164"/>
      <c r="C89" s="164"/>
      <c r="D89" s="164">
        <v>19172433912</v>
      </c>
      <c r="E89" s="164">
        <v>1494714487</v>
      </c>
    </row>
    <row r="90" spans="1:5" ht="12">
      <c r="A90" s="164" t="s">
        <v>556</v>
      </c>
      <c r="B90" s="164"/>
      <c r="C90" s="164"/>
      <c r="D90" s="164"/>
      <c r="E90" s="164"/>
    </row>
    <row r="91" spans="1:5" ht="12">
      <c r="A91" s="164" t="s">
        <v>557</v>
      </c>
      <c r="B91" s="164"/>
      <c r="C91" s="164"/>
      <c r="D91" s="164"/>
      <c r="E91" s="164"/>
    </row>
    <row r="92" spans="1:5" ht="12">
      <c r="A92" s="164" t="s">
        <v>558</v>
      </c>
      <c r="B92" s="164"/>
      <c r="C92" s="164"/>
      <c r="D92" s="164"/>
      <c r="E92" s="164"/>
    </row>
    <row r="93" spans="1:5" ht="12">
      <c r="A93" s="164" t="s">
        <v>559</v>
      </c>
      <c r="B93" s="164"/>
      <c r="C93" s="164"/>
      <c r="D93" s="164"/>
      <c r="E93" s="164"/>
    </row>
    <row r="94" spans="1:5" ht="12">
      <c r="A94" s="164"/>
      <c r="B94" s="164"/>
      <c r="C94" s="164"/>
      <c r="D94" s="164"/>
      <c r="E94" s="164"/>
    </row>
    <row r="95" spans="1:5" s="16" customFormat="1" ht="12">
      <c r="A95" s="166" t="s">
        <v>560</v>
      </c>
      <c r="B95" s="166"/>
      <c r="C95" s="166"/>
      <c r="D95" s="166">
        <f>SUM(D96:D103)</f>
        <v>0</v>
      </c>
      <c r="E95" s="166">
        <f>SUM(E96:E103)</f>
        <v>0</v>
      </c>
    </row>
    <row r="96" spans="1:5" ht="12">
      <c r="A96" s="166" t="s">
        <v>561</v>
      </c>
      <c r="B96" s="164"/>
      <c r="C96" s="164"/>
      <c r="D96" s="164"/>
      <c r="E96" s="164"/>
    </row>
    <row r="97" spans="1:5" ht="12">
      <c r="A97" s="164" t="s">
        <v>562</v>
      </c>
      <c r="B97" s="164"/>
      <c r="C97" s="164"/>
      <c r="D97" s="164"/>
      <c r="E97" s="164">
        <v>0</v>
      </c>
    </row>
    <row r="98" spans="1:5" ht="12">
      <c r="A98" s="164" t="s">
        <v>563</v>
      </c>
      <c r="B98" s="164"/>
      <c r="C98" s="164"/>
      <c r="D98" s="164"/>
      <c r="E98" s="164">
        <v>0</v>
      </c>
    </row>
    <row r="99" spans="1:5" ht="12">
      <c r="A99" s="164" t="s">
        <v>564</v>
      </c>
      <c r="B99" s="164"/>
      <c r="C99" s="164"/>
      <c r="D99" s="164"/>
      <c r="E99" s="164">
        <v>0</v>
      </c>
    </row>
    <row r="100" spans="1:5" ht="12">
      <c r="A100" s="164" t="s">
        <v>565</v>
      </c>
      <c r="B100" s="164"/>
      <c r="C100" s="164"/>
      <c r="D100" s="164"/>
      <c r="E100" s="164">
        <v>0</v>
      </c>
    </row>
    <row r="101" spans="1:5" ht="12">
      <c r="A101" s="164" t="s">
        <v>566</v>
      </c>
      <c r="B101" s="164"/>
      <c r="C101" s="164"/>
      <c r="D101" s="164"/>
      <c r="E101" s="164">
        <v>0</v>
      </c>
    </row>
    <row r="102" spans="1:5" ht="12">
      <c r="A102" s="164" t="s">
        <v>567</v>
      </c>
      <c r="B102" s="164"/>
      <c r="C102" s="164"/>
      <c r="D102" s="164"/>
      <c r="E102" s="164">
        <v>0</v>
      </c>
    </row>
    <row r="103" spans="1:5" ht="12">
      <c r="A103" s="164"/>
      <c r="B103" s="164"/>
      <c r="C103" s="164"/>
      <c r="D103" s="164"/>
      <c r="E103" s="164"/>
    </row>
    <row r="104" spans="1:5" s="16" customFormat="1" ht="12">
      <c r="A104" s="166" t="s">
        <v>568</v>
      </c>
      <c r="B104" s="166"/>
      <c r="C104" s="166"/>
      <c r="D104" s="166">
        <f>D86-D95</f>
        <v>19172433912</v>
      </c>
      <c r="E104" s="166">
        <f>E86-E95</f>
        <v>1494714487</v>
      </c>
    </row>
    <row r="105" spans="1:5" ht="12">
      <c r="A105" s="166" t="s">
        <v>561</v>
      </c>
      <c r="B105" s="164"/>
      <c r="C105" s="164"/>
      <c r="D105" s="164"/>
      <c r="E105" s="164"/>
    </row>
    <row r="106" spans="1:5" ht="12">
      <c r="A106" s="164" t="s">
        <v>569</v>
      </c>
      <c r="B106" s="164"/>
      <c r="C106" s="164"/>
      <c r="D106" s="164"/>
      <c r="E106" s="164">
        <v>0</v>
      </c>
    </row>
    <row r="107" spans="1:5" ht="12">
      <c r="A107" s="164" t="s">
        <v>570</v>
      </c>
      <c r="B107" s="164"/>
      <c r="C107" s="164"/>
      <c r="D107" s="164">
        <f>D89</f>
        <v>19172433912</v>
      </c>
      <c r="E107" s="164">
        <f>E89</f>
        <v>1494714487</v>
      </c>
    </row>
    <row r="108" spans="1:5" ht="12">
      <c r="A108" s="164"/>
      <c r="B108" s="164"/>
      <c r="C108" s="164"/>
      <c r="D108" s="164"/>
      <c r="E108" s="164"/>
    </row>
    <row r="109" spans="1:5" s="16" customFormat="1" ht="33.75" customHeight="1">
      <c r="A109" s="166" t="s">
        <v>571</v>
      </c>
      <c r="B109" s="166"/>
      <c r="C109" s="166"/>
      <c r="D109" s="295" t="s">
        <v>710</v>
      </c>
      <c r="E109" s="295" t="s">
        <v>709</v>
      </c>
    </row>
    <row r="110" spans="1:5" ht="12">
      <c r="A110" s="164" t="s">
        <v>572</v>
      </c>
      <c r="B110" s="164"/>
      <c r="C110" s="164"/>
      <c r="D110" s="164">
        <v>9249437260</v>
      </c>
      <c r="E110" s="164">
        <v>1360529256</v>
      </c>
    </row>
    <row r="111" spans="1:5" ht="12">
      <c r="A111" s="164" t="s">
        <v>573</v>
      </c>
      <c r="B111" s="164"/>
      <c r="C111" s="164"/>
      <c r="D111" s="164"/>
      <c r="E111" s="164"/>
    </row>
    <row r="112" spans="1:5" ht="12">
      <c r="A112" s="164" t="s">
        <v>574</v>
      </c>
      <c r="B112" s="164"/>
      <c r="C112" s="164"/>
      <c r="D112" s="164"/>
      <c r="E112" s="164"/>
    </row>
    <row r="113" spans="1:5" ht="12">
      <c r="A113" s="164" t="s">
        <v>575</v>
      </c>
      <c r="B113" s="164"/>
      <c r="C113" s="164"/>
      <c r="D113" s="164"/>
      <c r="E113" s="164"/>
    </row>
    <row r="114" spans="1:5" ht="12">
      <c r="A114" s="164" t="s">
        <v>576</v>
      </c>
      <c r="B114" s="164"/>
      <c r="C114" s="164"/>
      <c r="D114" s="164"/>
      <c r="E114" s="164"/>
    </row>
    <row r="115" spans="1:5" ht="12">
      <c r="A115" s="164" t="s">
        <v>577</v>
      </c>
      <c r="B115" s="164"/>
      <c r="C115" s="164"/>
      <c r="D115" s="164"/>
      <c r="E115" s="164"/>
    </row>
    <row r="116" spans="1:5" ht="12">
      <c r="A116" s="164" t="s">
        <v>578</v>
      </c>
      <c r="B116" s="164"/>
      <c r="C116" s="164"/>
      <c r="D116" s="164"/>
      <c r="E116" s="164"/>
    </row>
    <row r="117" spans="1:5" ht="12">
      <c r="A117" s="164" t="s">
        <v>579</v>
      </c>
      <c r="B117" s="164"/>
      <c r="C117" s="164"/>
      <c r="D117" s="164"/>
      <c r="E117" s="164"/>
    </row>
    <row r="118" spans="1:5" s="16" customFormat="1" ht="12">
      <c r="A118" s="203" t="s">
        <v>303</v>
      </c>
      <c r="B118" s="203"/>
      <c r="C118" s="203"/>
      <c r="D118" s="166">
        <f>SUM(D110:D117)</f>
        <v>9249437260</v>
      </c>
      <c r="E118" s="166">
        <f>SUM(E110:E117)</f>
        <v>1360529256</v>
      </c>
    </row>
    <row r="119" spans="1:5" ht="12">
      <c r="A119" s="164"/>
      <c r="B119" s="164"/>
      <c r="C119" s="164"/>
      <c r="D119" s="164"/>
      <c r="E119" s="164"/>
    </row>
    <row r="120" spans="1:5" s="16" customFormat="1" ht="33.75" customHeight="1">
      <c r="A120" s="166" t="s">
        <v>580</v>
      </c>
      <c r="B120" s="166"/>
      <c r="C120" s="166"/>
      <c r="D120" s="295" t="s">
        <v>710</v>
      </c>
      <c r="E120" s="295" t="s">
        <v>709</v>
      </c>
    </row>
    <row r="121" spans="1:5" ht="12">
      <c r="A121" s="164" t="s">
        <v>581</v>
      </c>
      <c r="B121" s="164"/>
      <c r="C121" s="164"/>
      <c r="D121" s="164"/>
      <c r="E121" s="164">
        <v>0</v>
      </c>
    </row>
    <row r="122" spans="1:5" ht="12">
      <c r="A122" s="164" t="s">
        <v>582</v>
      </c>
      <c r="B122" s="164"/>
      <c r="C122" s="164"/>
      <c r="D122" s="164"/>
      <c r="E122" s="164">
        <v>0</v>
      </c>
    </row>
    <row r="123" spans="1:5" ht="12">
      <c r="A123" s="164" t="s">
        <v>583</v>
      </c>
      <c r="B123" s="164"/>
      <c r="C123" s="164"/>
      <c r="D123" s="164"/>
      <c r="E123" s="164">
        <v>0</v>
      </c>
    </row>
    <row r="124" spans="1:5" ht="12">
      <c r="A124" s="164" t="s">
        <v>584</v>
      </c>
      <c r="B124" s="164"/>
      <c r="C124" s="164"/>
      <c r="D124" s="164"/>
      <c r="E124" s="164">
        <v>0</v>
      </c>
    </row>
    <row r="125" spans="1:5" ht="12">
      <c r="A125" s="164" t="s">
        <v>585</v>
      </c>
      <c r="B125" s="164"/>
      <c r="C125" s="164"/>
      <c r="D125" s="164">
        <v>0</v>
      </c>
      <c r="E125" s="164">
        <v>0</v>
      </c>
    </row>
    <row r="126" spans="1:5" ht="12">
      <c r="A126" s="164" t="s">
        <v>586</v>
      </c>
      <c r="B126" s="164"/>
      <c r="C126" s="164"/>
      <c r="D126" s="164">
        <v>0</v>
      </c>
      <c r="E126" s="164">
        <v>0</v>
      </c>
    </row>
    <row r="127" spans="1:5" ht="12">
      <c r="A127" s="164" t="s">
        <v>587</v>
      </c>
      <c r="B127" s="164"/>
      <c r="C127" s="164"/>
      <c r="D127" s="164">
        <v>0</v>
      </c>
      <c r="E127" s="164">
        <v>0</v>
      </c>
    </row>
    <row r="128" spans="1:5" ht="12">
      <c r="A128" s="164" t="s">
        <v>588</v>
      </c>
      <c r="B128" s="164"/>
      <c r="C128" s="164"/>
      <c r="D128" s="164">
        <v>665420241</v>
      </c>
      <c r="E128" s="164">
        <v>6433924529</v>
      </c>
    </row>
    <row r="129" spans="1:5" s="16" customFormat="1" ht="12">
      <c r="A129" s="203" t="s">
        <v>303</v>
      </c>
      <c r="B129" s="203"/>
      <c r="C129" s="166"/>
      <c r="D129" s="166">
        <f>SUM(D121:D128)</f>
        <v>665420241</v>
      </c>
      <c r="E129" s="166">
        <f>SUM(E121:E128)</f>
        <v>6433924529</v>
      </c>
    </row>
    <row r="130" spans="1:5" ht="12">
      <c r="A130" s="164"/>
      <c r="B130" s="164"/>
      <c r="C130" s="164"/>
      <c r="D130" s="164"/>
      <c r="E130" s="164"/>
    </row>
    <row r="131" spans="1:5" ht="35.25" customHeight="1">
      <c r="A131" s="166" t="s">
        <v>589</v>
      </c>
      <c r="B131" s="166"/>
      <c r="C131" s="166"/>
      <c r="D131" s="295" t="s">
        <v>710</v>
      </c>
      <c r="E131" s="295" t="s">
        <v>709</v>
      </c>
    </row>
    <row r="132" spans="1:5" ht="12">
      <c r="A132" s="164" t="s">
        <v>590</v>
      </c>
      <c r="B132" s="164"/>
      <c r="C132" s="164"/>
      <c r="D132" s="164"/>
      <c r="E132" s="164"/>
    </row>
    <row r="133" spans="1:5" ht="12">
      <c r="A133" s="164" t="s">
        <v>591</v>
      </c>
      <c r="B133" s="164"/>
      <c r="C133" s="164"/>
      <c r="D133" s="164"/>
      <c r="E133" s="164"/>
    </row>
    <row r="134" spans="1:5" ht="12">
      <c r="A134" s="164" t="s">
        <v>592</v>
      </c>
      <c r="B134" s="164"/>
      <c r="C134" s="164"/>
      <c r="D134" s="164"/>
      <c r="E134" s="164"/>
    </row>
    <row r="135" spans="1:5" ht="12">
      <c r="A135" s="164" t="s">
        <v>593</v>
      </c>
      <c r="B135" s="164"/>
      <c r="C135" s="164"/>
      <c r="D135" s="164"/>
      <c r="E135" s="164"/>
    </row>
    <row r="136" spans="1:5" ht="12">
      <c r="A136" s="164" t="s">
        <v>594</v>
      </c>
      <c r="B136" s="164"/>
      <c r="C136" s="164"/>
      <c r="D136" s="164"/>
      <c r="E136" s="164"/>
    </row>
    <row r="137" spans="1:5" ht="12">
      <c r="A137" s="164" t="s">
        <v>595</v>
      </c>
      <c r="B137" s="164"/>
      <c r="C137" s="164"/>
      <c r="D137" s="164"/>
      <c r="E137" s="164"/>
    </row>
    <row r="138" spans="1:5" ht="12">
      <c r="A138" s="164" t="s">
        <v>596</v>
      </c>
      <c r="B138" s="164"/>
      <c r="C138" s="164"/>
      <c r="D138" s="164"/>
      <c r="E138" s="164"/>
    </row>
    <row r="139" spans="1:5" ht="12">
      <c r="A139" s="164" t="s">
        <v>597</v>
      </c>
      <c r="B139" s="164"/>
      <c r="C139" s="164"/>
      <c r="D139" s="164">
        <v>5019350626</v>
      </c>
      <c r="E139" s="164">
        <v>4830159114</v>
      </c>
    </row>
    <row r="140" spans="1:5" ht="12">
      <c r="A140" s="164" t="s">
        <v>598</v>
      </c>
      <c r="B140" s="164"/>
      <c r="C140" s="164"/>
      <c r="D140" s="164">
        <v>0</v>
      </c>
      <c r="E140" s="164"/>
    </row>
    <row r="141" spans="1:5" ht="12">
      <c r="A141" s="164" t="s">
        <v>599</v>
      </c>
      <c r="B141" s="164" t="s">
        <v>600</v>
      </c>
      <c r="C141" s="164"/>
      <c r="D141" s="164">
        <f>5629100776-D139</f>
        <v>609750150</v>
      </c>
      <c r="E141" s="164">
        <f>8047676464-E139</f>
        <v>3217517350</v>
      </c>
    </row>
    <row r="142" spans="1:5" s="16" customFormat="1" ht="12">
      <c r="A142" s="203" t="s">
        <v>303</v>
      </c>
      <c r="B142" s="203"/>
      <c r="C142" s="166"/>
      <c r="D142" s="166">
        <f>SUM(D132:D141)</f>
        <v>5629100776</v>
      </c>
      <c r="E142" s="166">
        <v>8047676464</v>
      </c>
    </row>
    <row r="143" spans="1:5" ht="12">
      <c r="A143" s="164"/>
      <c r="B143" s="164"/>
      <c r="C143" s="164"/>
      <c r="D143" s="164"/>
      <c r="E143" s="164"/>
    </row>
    <row r="144" spans="1:5" s="16" customFormat="1" ht="24">
      <c r="A144" s="166" t="s">
        <v>601</v>
      </c>
      <c r="B144" s="166"/>
      <c r="C144" s="166" t="s">
        <v>602</v>
      </c>
      <c r="D144" s="295" t="s">
        <v>710</v>
      </c>
      <c r="E144" s="295" t="s">
        <v>709</v>
      </c>
    </row>
    <row r="145" spans="1:5" s="16" customFormat="1" ht="12">
      <c r="A145" s="165" t="s">
        <v>603</v>
      </c>
      <c r="B145" s="164"/>
      <c r="C145" s="164"/>
      <c r="D145" s="167">
        <v>-621331122</v>
      </c>
      <c r="E145" s="164">
        <v>1005228338</v>
      </c>
    </row>
    <row r="146" spans="1:5" ht="12">
      <c r="A146" s="165" t="s">
        <v>604</v>
      </c>
      <c r="B146" s="164"/>
      <c r="C146" s="164"/>
      <c r="D146" s="164">
        <v>0</v>
      </c>
      <c r="E146" s="164">
        <v>0</v>
      </c>
    </row>
    <row r="147" spans="1:5" ht="12">
      <c r="A147" s="164" t="s">
        <v>605</v>
      </c>
      <c r="B147" s="164"/>
      <c r="C147" s="164"/>
      <c r="D147" s="164">
        <v>0</v>
      </c>
      <c r="E147" s="164">
        <v>0</v>
      </c>
    </row>
    <row r="148" spans="1:5" s="16" customFormat="1" ht="12">
      <c r="A148" s="166" t="s">
        <v>606</v>
      </c>
      <c r="B148" s="166"/>
      <c r="C148" s="166"/>
      <c r="D148" s="296">
        <f>SUM(D145:D147)</f>
        <v>-621331122</v>
      </c>
      <c r="E148" s="166">
        <f>SUM(E145:E147)</f>
        <v>1005228338</v>
      </c>
    </row>
    <row r="149" spans="1:5" s="16" customFormat="1" ht="24">
      <c r="A149" s="166" t="s">
        <v>607</v>
      </c>
      <c r="B149" s="166"/>
      <c r="C149" s="166"/>
      <c r="D149" s="295" t="s">
        <v>710</v>
      </c>
      <c r="E149" s="295" t="s">
        <v>709</v>
      </c>
    </row>
    <row r="150" spans="1:5" ht="12">
      <c r="A150" s="164" t="s">
        <v>608</v>
      </c>
      <c r="B150" s="164"/>
      <c r="C150" s="164"/>
      <c r="D150" s="164"/>
      <c r="E150" s="164"/>
    </row>
    <row r="151" spans="1:5" ht="12">
      <c r="A151" s="164" t="s">
        <v>609</v>
      </c>
      <c r="B151" s="164"/>
      <c r="C151" s="164"/>
      <c r="D151" s="164"/>
      <c r="E151" s="164"/>
    </row>
    <row r="152" spans="1:5" ht="12">
      <c r="A152" s="164" t="s">
        <v>610</v>
      </c>
      <c r="B152" s="164"/>
      <c r="C152" s="164"/>
      <c r="D152" s="164"/>
      <c r="E152" s="164"/>
    </row>
    <row r="153" spans="1:5" ht="12">
      <c r="A153" s="164" t="s">
        <v>611</v>
      </c>
      <c r="B153" s="164"/>
      <c r="C153" s="164"/>
      <c r="D153" s="164"/>
      <c r="E153" s="164"/>
    </row>
    <row r="154" spans="1:5" ht="12">
      <c r="A154" s="164" t="s">
        <v>612</v>
      </c>
      <c r="B154" s="164"/>
      <c r="C154" s="164"/>
      <c r="D154" s="164"/>
      <c r="E154" s="164"/>
    </row>
    <row r="155" spans="1:5" ht="12">
      <c r="A155" s="164" t="s">
        <v>613</v>
      </c>
      <c r="B155" s="164"/>
      <c r="C155" s="164"/>
      <c r="D155" s="164"/>
      <c r="E155" s="164"/>
    </row>
    <row r="156" spans="1:5" ht="12">
      <c r="A156" s="164" t="s">
        <v>614</v>
      </c>
      <c r="B156" s="164"/>
      <c r="C156" s="164"/>
      <c r="D156" s="164"/>
      <c r="E156" s="164"/>
    </row>
    <row r="157" spans="1:5" ht="12">
      <c r="A157" s="164" t="s">
        <v>615</v>
      </c>
      <c r="B157" s="164"/>
      <c r="C157" s="164"/>
      <c r="D157" s="164"/>
      <c r="E157" s="164"/>
    </row>
    <row r="158" spans="1:5" ht="12">
      <c r="A158" s="164" t="s">
        <v>616</v>
      </c>
      <c r="B158" s="164"/>
      <c r="C158" s="164"/>
      <c r="D158" s="164"/>
      <c r="E158" s="164"/>
    </row>
    <row r="159" spans="1:5" ht="12">
      <c r="A159" s="164" t="s">
        <v>617</v>
      </c>
      <c r="B159" s="164"/>
      <c r="C159" s="164"/>
      <c r="D159" s="164"/>
      <c r="E159" s="164"/>
    </row>
    <row r="160" spans="1:5" ht="12">
      <c r="A160" s="164" t="s">
        <v>618</v>
      </c>
      <c r="B160" s="164"/>
      <c r="C160" s="164"/>
      <c r="D160" s="164"/>
      <c r="E160" s="164"/>
    </row>
    <row r="161" spans="1:5" ht="12">
      <c r="A161" s="164"/>
      <c r="B161" s="164"/>
      <c r="C161" s="164"/>
      <c r="D161" s="164"/>
      <c r="E161" s="164"/>
    </row>
    <row r="162" spans="1:5" s="16" customFormat="1" ht="37.5" customHeight="1">
      <c r="A162" s="166" t="s">
        <v>619</v>
      </c>
      <c r="B162" s="166"/>
      <c r="C162" s="166"/>
      <c r="D162" s="295" t="s">
        <v>710</v>
      </c>
      <c r="E162" s="295" t="s">
        <v>709</v>
      </c>
    </row>
    <row r="163" spans="1:5" ht="12">
      <c r="A163" s="164" t="s">
        <v>620</v>
      </c>
      <c r="B163" s="164"/>
      <c r="C163" s="164"/>
      <c r="D163" s="164">
        <v>81136454</v>
      </c>
      <c r="E163" s="164">
        <v>36384330</v>
      </c>
    </row>
    <row r="164" spans="1:5" ht="12">
      <c r="A164" s="164" t="s">
        <v>621</v>
      </c>
      <c r="B164" s="164"/>
      <c r="C164" s="164"/>
      <c r="D164" s="164">
        <v>934613602</v>
      </c>
      <c r="E164" s="164">
        <v>391895846</v>
      </c>
    </row>
    <row r="165" spans="1:5" ht="12">
      <c r="A165" s="164" t="s">
        <v>622</v>
      </c>
      <c r="B165" s="164"/>
      <c r="C165" s="164"/>
      <c r="D165" s="164">
        <v>7903292390</v>
      </c>
      <c r="E165" s="164">
        <v>2040194313</v>
      </c>
    </row>
    <row r="166" spans="1:5" ht="12">
      <c r="A166" s="164" t="s">
        <v>623</v>
      </c>
      <c r="B166" s="164"/>
      <c r="C166" s="164"/>
      <c r="D166" s="164">
        <v>103782345</v>
      </c>
      <c r="E166" s="164">
        <v>230301474</v>
      </c>
    </row>
    <row r="167" spans="1:5" ht="12">
      <c r="A167" s="164" t="s">
        <v>624</v>
      </c>
      <c r="B167" s="164"/>
      <c r="C167" s="164"/>
      <c r="D167" s="164">
        <v>19179643</v>
      </c>
      <c r="E167" s="164">
        <v>29012652</v>
      </c>
    </row>
    <row r="168" spans="1:5" s="16" customFormat="1" ht="12">
      <c r="A168" s="203" t="s">
        <v>625</v>
      </c>
      <c r="B168" s="203"/>
      <c r="C168" s="166"/>
      <c r="D168" s="166">
        <f>SUM(D163:D167)</f>
        <v>9042004434</v>
      </c>
      <c r="E168" s="166">
        <f>SUM(E163:E167)</f>
        <v>2727788615</v>
      </c>
    </row>
    <row r="169" spans="1:5" ht="15.75" customHeight="1">
      <c r="A169" s="164"/>
      <c r="B169" s="164"/>
      <c r="C169" s="164"/>
      <c r="D169" s="164"/>
      <c r="E169" s="164"/>
    </row>
    <row r="170" spans="1:5" s="16" customFormat="1" ht="18.75" customHeight="1">
      <c r="A170" s="166" t="s">
        <v>626</v>
      </c>
      <c r="B170" s="166"/>
      <c r="C170" s="166"/>
      <c r="D170" s="166"/>
      <c r="E170" s="166"/>
    </row>
    <row r="171" spans="1:5" ht="12">
      <c r="A171" s="164"/>
      <c r="B171" s="164"/>
      <c r="C171" s="164"/>
      <c r="D171" s="164"/>
      <c r="E171" s="164"/>
    </row>
    <row r="172" spans="1:5" ht="12">
      <c r="A172" s="164"/>
      <c r="B172" s="164"/>
      <c r="C172" s="164"/>
      <c r="D172" s="164"/>
      <c r="E172" s="164"/>
    </row>
    <row r="173" spans="1:5" ht="33" customHeight="1">
      <c r="A173" s="426" t="s">
        <v>627</v>
      </c>
      <c r="B173" s="426"/>
      <c r="C173" s="426"/>
      <c r="D173" s="295" t="s">
        <v>710</v>
      </c>
      <c r="E173" s="295" t="s">
        <v>709</v>
      </c>
    </row>
    <row r="174" spans="1:5" ht="12">
      <c r="A174" s="166" t="s">
        <v>628</v>
      </c>
      <c r="B174" s="164"/>
      <c r="C174" s="164"/>
      <c r="D174" s="164"/>
      <c r="E174" s="164"/>
    </row>
    <row r="175" spans="1:5" ht="12">
      <c r="A175" s="166" t="s">
        <v>629</v>
      </c>
      <c r="B175" s="164"/>
      <c r="C175" s="164"/>
      <c r="D175" s="164"/>
      <c r="E175" s="164"/>
    </row>
    <row r="176" spans="1:5" ht="12">
      <c r="A176" s="164" t="s">
        <v>630</v>
      </c>
      <c r="B176" s="164"/>
      <c r="C176" s="164"/>
      <c r="D176" s="164" t="s">
        <v>631</v>
      </c>
      <c r="E176" s="164" t="s">
        <v>631</v>
      </c>
    </row>
    <row r="177" spans="1:5" ht="12">
      <c r="A177" s="164" t="s">
        <v>632</v>
      </c>
      <c r="B177" s="164"/>
      <c r="C177" s="164"/>
      <c r="D177" s="164" t="s">
        <v>631</v>
      </c>
      <c r="E177" s="164" t="s">
        <v>631</v>
      </c>
    </row>
    <row r="178" spans="1:5" ht="12">
      <c r="A178" s="166" t="s">
        <v>633</v>
      </c>
      <c r="B178" s="164"/>
      <c r="C178" s="164"/>
      <c r="D178" s="164"/>
      <c r="E178" s="164"/>
    </row>
    <row r="179" spans="1:5" ht="12">
      <c r="A179" s="164" t="s">
        <v>634</v>
      </c>
      <c r="B179" s="164"/>
      <c r="C179" s="164"/>
      <c r="D179" s="164" t="s">
        <v>631</v>
      </c>
      <c r="E179" s="164" t="s">
        <v>631</v>
      </c>
    </row>
    <row r="180" spans="1:5" ht="12">
      <c r="A180" s="164" t="s">
        <v>635</v>
      </c>
      <c r="B180" s="164"/>
      <c r="C180" s="164"/>
      <c r="D180" s="164"/>
      <c r="E180" s="164"/>
    </row>
    <row r="181" spans="1:5" ht="12">
      <c r="A181" s="164" t="s">
        <v>636</v>
      </c>
      <c r="B181" s="164"/>
      <c r="C181" s="164"/>
      <c r="D181" s="164" t="s">
        <v>631</v>
      </c>
      <c r="E181" s="164" t="s">
        <v>631</v>
      </c>
    </row>
    <row r="182" spans="1:5" ht="12">
      <c r="A182" s="164" t="s">
        <v>637</v>
      </c>
      <c r="B182" s="164"/>
      <c r="C182" s="164"/>
      <c r="D182" s="164"/>
      <c r="E182" s="164"/>
    </row>
    <row r="183" spans="1:5" ht="12">
      <c r="A183" s="164" t="s">
        <v>638</v>
      </c>
      <c r="B183" s="164"/>
      <c r="C183" s="164"/>
      <c r="D183" s="164" t="s">
        <v>631</v>
      </c>
      <c r="E183" s="164" t="s">
        <v>631</v>
      </c>
    </row>
    <row r="184" spans="1:5" ht="12">
      <c r="A184" s="164" t="s">
        <v>639</v>
      </c>
      <c r="B184" s="164"/>
      <c r="C184" s="164"/>
      <c r="D184" s="164"/>
      <c r="E184" s="164"/>
    </row>
    <row r="185" spans="1:5" ht="12">
      <c r="A185" s="164" t="s">
        <v>640</v>
      </c>
      <c r="B185" s="164"/>
      <c r="C185" s="164"/>
      <c r="D185" s="164"/>
      <c r="E185" s="164"/>
    </row>
    <row r="186" spans="1:5" ht="12">
      <c r="A186" s="164" t="s">
        <v>641</v>
      </c>
      <c r="B186" s="164"/>
      <c r="C186" s="164"/>
      <c r="D186" s="164" t="s">
        <v>631</v>
      </c>
      <c r="E186" s="164" t="s">
        <v>631</v>
      </c>
    </row>
    <row r="187" spans="1:5" ht="12">
      <c r="A187" s="166" t="s">
        <v>642</v>
      </c>
      <c r="B187" s="164"/>
      <c r="C187" s="164"/>
      <c r="D187" s="164"/>
      <c r="E187" s="164"/>
    </row>
    <row r="188" spans="1:5" ht="12">
      <c r="A188" s="166" t="s">
        <v>643</v>
      </c>
      <c r="B188" s="166"/>
      <c r="C188" s="166"/>
      <c r="D188" s="166"/>
      <c r="E188" s="166"/>
    </row>
    <row r="189" spans="1:5" ht="12">
      <c r="A189" s="166" t="s">
        <v>644</v>
      </c>
      <c r="B189" s="166"/>
      <c r="C189" s="166"/>
      <c r="D189" s="166"/>
      <c r="E189" s="166"/>
    </row>
    <row r="190" spans="1:5" ht="12">
      <c r="A190" s="164"/>
      <c r="B190" s="164"/>
      <c r="C190" s="164"/>
      <c r="D190" s="164"/>
      <c r="E190" s="164"/>
    </row>
    <row r="191" spans="1:5" ht="12">
      <c r="A191" s="166" t="s">
        <v>645</v>
      </c>
      <c r="B191" s="164"/>
      <c r="C191" s="164"/>
      <c r="D191" s="164"/>
      <c r="E191" s="164"/>
    </row>
    <row r="192" spans="1:5" ht="12">
      <c r="A192" s="164"/>
      <c r="B192" s="164"/>
      <c r="C192" s="164"/>
      <c r="D192" s="164"/>
      <c r="E192" s="164"/>
    </row>
    <row r="193" spans="1:5" ht="15" customHeight="1">
      <c r="A193" s="23"/>
      <c r="B193" s="23"/>
      <c r="C193" s="23"/>
      <c r="D193" s="23"/>
      <c r="E193" s="12"/>
    </row>
    <row r="194" spans="4:5" ht="15" customHeight="1">
      <c r="D194" s="380" t="s">
        <v>681</v>
      </c>
      <c r="E194" s="380"/>
    </row>
    <row r="195" spans="1:5" s="16" customFormat="1" ht="15" customHeight="1">
      <c r="A195" s="204" t="s">
        <v>646</v>
      </c>
      <c r="B195" s="18" t="s">
        <v>647</v>
      </c>
      <c r="C195" s="18"/>
      <c r="D195" s="427" t="s">
        <v>41</v>
      </c>
      <c r="E195" s="427"/>
    </row>
    <row r="196" spans="1:5" s="19" customFormat="1" ht="15" customHeight="1">
      <c r="A196" s="228" t="s">
        <v>648</v>
      </c>
      <c r="B196" s="20" t="s">
        <v>649</v>
      </c>
      <c r="C196" s="20"/>
      <c r="D196" s="380" t="s">
        <v>649</v>
      </c>
      <c r="E196" s="380"/>
    </row>
    <row r="197" ht="15" customHeight="1"/>
    <row r="198" ht="15" customHeight="1"/>
    <row r="199" ht="15" customHeight="1"/>
    <row r="200" ht="15" customHeight="1">
      <c r="D200" s="13" t="s">
        <v>650</v>
      </c>
    </row>
    <row r="201" spans="1:5" ht="15" customHeight="1">
      <c r="A201" s="13" t="s">
        <v>651</v>
      </c>
      <c r="B201" s="17" t="s">
        <v>652</v>
      </c>
      <c r="D201" s="423"/>
      <c r="E201" s="423"/>
    </row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mergeCells count="6">
    <mergeCell ref="D201:E201"/>
    <mergeCell ref="D194:E194"/>
    <mergeCell ref="A28:E28"/>
    <mergeCell ref="A173:C173"/>
    <mergeCell ref="D195:E195"/>
    <mergeCell ref="D196:E196"/>
  </mergeCells>
  <printOptions/>
  <pageMargins left="0.59" right="0.43" top="0.42" bottom="0.38" header="0.32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5"/>
  <sheetViews>
    <sheetView workbookViewId="0" topLeftCell="A76">
      <selection activeCell="G120" sqref="G120"/>
    </sheetView>
  </sheetViews>
  <sheetFormatPr defaultColWidth="7.99609375" defaultRowHeight="15"/>
  <cols>
    <col min="1" max="1" width="39.21484375" style="5" customWidth="1"/>
    <col min="2" max="2" width="4.10546875" style="5" customWidth="1"/>
    <col min="3" max="3" width="7.6640625" style="5" customWidth="1"/>
    <col min="4" max="4" width="15.10546875" style="5" customWidth="1"/>
    <col min="5" max="5" width="14.88671875" style="5" customWidth="1"/>
    <col min="6" max="7" width="7.99609375" style="5" customWidth="1"/>
    <col min="8" max="8" width="9.6640625" style="5" bestFit="1" customWidth="1"/>
    <col min="9" max="16384" width="7.99609375" style="5" customWidth="1"/>
  </cols>
  <sheetData>
    <row r="1" spans="1:5" ht="16.5" customHeight="1">
      <c r="A1" s="1" t="s">
        <v>3</v>
      </c>
      <c r="C1" s="365" t="s">
        <v>46</v>
      </c>
      <c r="D1" s="365"/>
      <c r="E1" s="365"/>
    </row>
    <row r="2" spans="1:5" ht="12.75" customHeight="1">
      <c r="A2" s="24" t="s">
        <v>5</v>
      </c>
      <c r="C2" s="382" t="s">
        <v>47</v>
      </c>
      <c r="D2" s="382"/>
      <c r="E2" s="382"/>
    </row>
    <row r="3" spans="1:5" ht="12.75" customHeight="1">
      <c r="A3" s="42" t="s">
        <v>720</v>
      </c>
      <c r="C3" s="382" t="s">
        <v>48</v>
      </c>
      <c r="D3" s="382"/>
      <c r="E3" s="382"/>
    </row>
    <row r="4" spans="1:5" ht="22.5" customHeight="1">
      <c r="A4" s="378" t="s">
        <v>691</v>
      </c>
      <c r="B4" s="378"/>
      <c r="C4" s="378"/>
      <c r="D4" s="378"/>
      <c r="E4" s="378"/>
    </row>
    <row r="5" spans="1:5" ht="12.75" customHeight="1">
      <c r="A5" s="381" t="s">
        <v>675</v>
      </c>
      <c r="B5" s="381"/>
      <c r="C5" s="381"/>
      <c r="D5" s="381"/>
      <c r="E5" s="381"/>
    </row>
    <row r="6" spans="1:5" ht="17.25" customHeight="1" thickBot="1">
      <c r="A6" s="4"/>
      <c r="B6" s="4"/>
      <c r="C6" s="4"/>
      <c r="D6" s="4"/>
      <c r="E6" s="10" t="s">
        <v>8</v>
      </c>
    </row>
    <row r="7" spans="1:5" s="2" customFormat="1" ht="24.75" customHeight="1" thickBot="1">
      <c r="A7" s="26" t="s">
        <v>50</v>
      </c>
      <c r="B7" s="27" t="s">
        <v>10</v>
      </c>
      <c r="C7" s="27" t="s">
        <v>51</v>
      </c>
      <c r="D7" s="321" t="s">
        <v>52</v>
      </c>
      <c r="E7" s="28" t="s">
        <v>676</v>
      </c>
    </row>
    <row r="8" spans="1:5" s="43" customFormat="1" ht="15" customHeight="1">
      <c r="A8" s="240" t="s">
        <v>53</v>
      </c>
      <c r="B8" s="241">
        <v>100</v>
      </c>
      <c r="C8" s="241"/>
      <c r="D8" s="313">
        <f>D9+D12+D15+D22+D25</f>
        <v>51293046119</v>
      </c>
      <c r="E8" s="251">
        <f>E9+E12+E15+E22+E25</f>
        <v>91180706639</v>
      </c>
    </row>
    <row r="9" spans="1:5" s="33" customFormat="1" ht="15" customHeight="1">
      <c r="A9" s="29" t="s">
        <v>54</v>
      </c>
      <c r="B9" s="30">
        <v>110</v>
      </c>
      <c r="C9" s="30"/>
      <c r="D9" s="314">
        <f>D10+D11</f>
        <v>3621969160</v>
      </c>
      <c r="E9" s="31">
        <f>E10+E11</f>
        <v>956140931</v>
      </c>
    </row>
    <row r="10" spans="1:5" ht="15" customHeight="1">
      <c r="A10" s="34" t="s">
        <v>55</v>
      </c>
      <c r="B10" s="35">
        <v>111</v>
      </c>
      <c r="C10" s="35" t="s">
        <v>56</v>
      </c>
      <c r="D10" s="298">
        <v>3621969160</v>
      </c>
      <c r="E10" s="36">
        <v>956140931</v>
      </c>
    </row>
    <row r="11" spans="1:5" ht="15" customHeight="1">
      <c r="A11" s="34" t="s">
        <v>57</v>
      </c>
      <c r="B11" s="35">
        <v>112</v>
      </c>
      <c r="C11" s="35"/>
      <c r="D11" s="298">
        <v>0</v>
      </c>
      <c r="E11" s="36">
        <v>0</v>
      </c>
    </row>
    <row r="12" spans="1:5" s="33" customFormat="1" ht="15" customHeight="1">
      <c r="A12" s="29" t="s">
        <v>58</v>
      </c>
      <c r="B12" s="30">
        <v>120</v>
      </c>
      <c r="C12" s="30" t="s">
        <v>59</v>
      </c>
      <c r="D12" s="314">
        <f>D13+D14</f>
        <v>33253904545</v>
      </c>
      <c r="E12" s="31">
        <f>E13+E14</f>
        <v>46718594372</v>
      </c>
    </row>
    <row r="13" spans="1:5" ht="15" customHeight="1">
      <c r="A13" s="34" t="s">
        <v>60</v>
      </c>
      <c r="B13" s="35">
        <v>121</v>
      </c>
      <c r="C13" s="35"/>
      <c r="D13" s="298">
        <v>38114567346</v>
      </c>
      <c r="E13" s="36">
        <v>56598607799</v>
      </c>
    </row>
    <row r="14" spans="1:5" ht="15" customHeight="1">
      <c r="A14" s="34" t="s">
        <v>61</v>
      </c>
      <c r="B14" s="35">
        <v>129</v>
      </c>
      <c r="C14" s="35"/>
      <c r="D14" s="315">
        <v>-4860662801</v>
      </c>
      <c r="E14" s="37">
        <v>-9880013427</v>
      </c>
    </row>
    <row r="15" spans="1:5" s="33" customFormat="1" ht="15" customHeight="1">
      <c r="A15" s="29" t="s">
        <v>62</v>
      </c>
      <c r="B15" s="30">
        <v>130</v>
      </c>
      <c r="C15" s="30"/>
      <c r="D15" s="314">
        <f>SUM(D16:D21)</f>
        <v>3307567283</v>
      </c>
      <c r="E15" s="31">
        <f>SUM(E16:E21)</f>
        <v>14034855009</v>
      </c>
    </row>
    <row r="16" spans="1:5" ht="15" customHeight="1">
      <c r="A16" s="34" t="s">
        <v>63</v>
      </c>
      <c r="B16" s="35">
        <v>131</v>
      </c>
      <c r="C16" s="35"/>
      <c r="D16" s="298">
        <v>1953495528</v>
      </c>
      <c r="E16" s="36">
        <v>11701257201</v>
      </c>
    </row>
    <row r="17" spans="1:5" ht="15" customHeight="1">
      <c r="A17" s="34" t="s">
        <v>64</v>
      </c>
      <c r="B17" s="35">
        <v>132</v>
      </c>
      <c r="C17" s="35"/>
      <c r="D17" s="298">
        <v>183624114</v>
      </c>
      <c r="E17" s="36">
        <v>1150733997</v>
      </c>
    </row>
    <row r="18" spans="1:5" ht="15" customHeight="1">
      <c r="A18" s="34" t="s">
        <v>65</v>
      </c>
      <c r="B18" s="35">
        <v>133</v>
      </c>
      <c r="C18" s="35"/>
      <c r="D18" s="298"/>
      <c r="E18" s="36">
        <v>0</v>
      </c>
    </row>
    <row r="19" spans="1:5" ht="15" customHeight="1">
      <c r="A19" s="38" t="s">
        <v>66</v>
      </c>
      <c r="B19" s="35">
        <v>134</v>
      </c>
      <c r="C19" s="35"/>
      <c r="D19" s="298"/>
      <c r="E19" s="36">
        <v>0</v>
      </c>
    </row>
    <row r="20" spans="1:5" ht="15" customHeight="1">
      <c r="A20" s="34" t="s">
        <v>67</v>
      </c>
      <c r="B20" s="35">
        <v>135</v>
      </c>
      <c r="C20" s="35" t="s">
        <v>68</v>
      </c>
      <c r="D20" s="298">
        <v>2572798856</v>
      </c>
      <c r="E20" s="36">
        <v>2585215026</v>
      </c>
    </row>
    <row r="21" spans="1:5" ht="15" customHeight="1">
      <c r="A21" s="34" t="s">
        <v>69</v>
      </c>
      <c r="B21" s="35">
        <v>139</v>
      </c>
      <c r="C21" s="35"/>
      <c r="D21" s="315">
        <v>-1402351215</v>
      </c>
      <c r="E21" s="37">
        <v>-1402351215</v>
      </c>
    </row>
    <row r="22" spans="1:5" s="33" customFormat="1" ht="15" customHeight="1">
      <c r="A22" s="29" t="s">
        <v>70</v>
      </c>
      <c r="B22" s="30">
        <v>140</v>
      </c>
      <c r="C22" s="30"/>
      <c r="D22" s="314">
        <f>D23+D24</f>
        <v>47635645</v>
      </c>
      <c r="E22" s="31">
        <f>E23+E24</f>
        <v>22358951049</v>
      </c>
    </row>
    <row r="23" spans="1:5" ht="15" customHeight="1">
      <c r="A23" s="34" t="s">
        <v>71</v>
      </c>
      <c r="B23" s="35">
        <v>141</v>
      </c>
      <c r="C23" s="35" t="s">
        <v>72</v>
      </c>
      <c r="D23" s="298">
        <v>47635645</v>
      </c>
      <c r="E23" s="36">
        <v>22358951049</v>
      </c>
    </row>
    <row r="24" spans="1:5" ht="15" customHeight="1">
      <c r="A24" s="34" t="s">
        <v>73</v>
      </c>
      <c r="B24" s="35">
        <v>149</v>
      </c>
      <c r="C24" s="35"/>
      <c r="D24" s="298"/>
      <c r="E24" s="36">
        <v>0</v>
      </c>
    </row>
    <row r="25" spans="1:5" s="33" customFormat="1" ht="15" customHeight="1">
      <c r="A25" s="29" t="s">
        <v>74</v>
      </c>
      <c r="B25" s="30">
        <v>150</v>
      </c>
      <c r="C25" s="30"/>
      <c r="D25" s="314">
        <f>SUM(D26:D29)</f>
        <v>11061969486</v>
      </c>
      <c r="E25" s="31">
        <f>SUM(E26:E29)</f>
        <v>7112165278</v>
      </c>
    </row>
    <row r="26" spans="1:5" ht="15" customHeight="1">
      <c r="A26" s="34" t="s">
        <v>75</v>
      </c>
      <c r="B26" s="35">
        <v>151</v>
      </c>
      <c r="C26" s="35"/>
      <c r="D26" s="298">
        <v>0</v>
      </c>
      <c r="E26" s="36">
        <v>0</v>
      </c>
    </row>
    <row r="27" spans="1:5" ht="15" customHeight="1">
      <c r="A27" s="34" t="s">
        <v>76</v>
      </c>
      <c r="B27" s="35">
        <v>152</v>
      </c>
      <c r="C27" s="35"/>
      <c r="D27" s="298">
        <v>2319576768</v>
      </c>
      <c r="E27" s="36">
        <v>2184693481</v>
      </c>
    </row>
    <row r="28" spans="1:5" ht="15" customHeight="1">
      <c r="A28" s="34" t="s">
        <v>77</v>
      </c>
      <c r="B28" s="35">
        <v>154</v>
      </c>
      <c r="C28" s="35" t="s">
        <v>78</v>
      </c>
      <c r="D28" s="298">
        <v>0</v>
      </c>
      <c r="E28" s="36">
        <v>294862735</v>
      </c>
    </row>
    <row r="29" spans="1:5" ht="15" customHeight="1">
      <c r="A29" s="34" t="s">
        <v>79</v>
      </c>
      <c r="B29" s="35">
        <v>158</v>
      </c>
      <c r="C29" s="35"/>
      <c r="D29" s="298">
        <v>8742392718</v>
      </c>
      <c r="E29" s="36">
        <v>4632609062</v>
      </c>
    </row>
    <row r="30" spans="1:5" s="43" customFormat="1" ht="15" customHeight="1">
      <c r="A30" s="242" t="s">
        <v>80</v>
      </c>
      <c r="B30" s="243">
        <v>200</v>
      </c>
      <c r="C30" s="243"/>
      <c r="D30" s="316">
        <v>135366480776</v>
      </c>
      <c r="E30" s="244">
        <f>E31+E37+E48+E51+E56</f>
        <v>132713960955</v>
      </c>
    </row>
    <row r="31" spans="1:5" s="33" customFormat="1" ht="15" customHeight="1">
      <c r="A31" s="29" t="s">
        <v>81</v>
      </c>
      <c r="B31" s="30">
        <v>210</v>
      </c>
      <c r="C31" s="30"/>
      <c r="D31" s="314">
        <f>SUM(D32:D36)</f>
        <v>0</v>
      </c>
      <c r="E31" s="31">
        <f>SUM(E32:E36)</f>
        <v>0</v>
      </c>
    </row>
    <row r="32" spans="1:5" ht="15" customHeight="1">
      <c r="A32" s="34" t="s">
        <v>82</v>
      </c>
      <c r="B32" s="35">
        <v>211</v>
      </c>
      <c r="C32" s="35"/>
      <c r="D32" s="298">
        <v>0</v>
      </c>
      <c r="E32" s="36">
        <v>0</v>
      </c>
    </row>
    <row r="33" spans="1:5" ht="15" customHeight="1">
      <c r="A33" s="34" t="s">
        <v>83</v>
      </c>
      <c r="B33" s="35">
        <v>212</v>
      </c>
      <c r="C33" s="35"/>
      <c r="D33" s="298">
        <v>0</v>
      </c>
      <c r="E33" s="36">
        <v>0</v>
      </c>
    </row>
    <row r="34" spans="1:5" ht="15" customHeight="1">
      <c r="A34" s="34" t="s">
        <v>84</v>
      </c>
      <c r="B34" s="35">
        <v>213</v>
      </c>
      <c r="C34" s="35" t="s">
        <v>85</v>
      </c>
      <c r="D34" s="298">
        <v>0</v>
      </c>
      <c r="E34" s="36">
        <v>0</v>
      </c>
    </row>
    <row r="35" spans="1:5" ht="15" customHeight="1">
      <c r="A35" s="34" t="s">
        <v>86</v>
      </c>
      <c r="B35" s="35">
        <v>218</v>
      </c>
      <c r="C35" s="35" t="s">
        <v>87</v>
      </c>
      <c r="D35" s="298">
        <v>0</v>
      </c>
      <c r="E35" s="36">
        <v>0</v>
      </c>
    </row>
    <row r="36" spans="1:5" ht="15" customHeight="1">
      <c r="A36" s="34" t="s">
        <v>88</v>
      </c>
      <c r="B36" s="35">
        <v>219</v>
      </c>
      <c r="C36" s="35"/>
      <c r="D36" s="298">
        <v>0</v>
      </c>
      <c r="E36" s="36">
        <v>0</v>
      </c>
    </row>
    <row r="37" spans="1:5" s="33" customFormat="1" ht="15" customHeight="1">
      <c r="A37" s="29" t="s">
        <v>89</v>
      </c>
      <c r="B37" s="30">
        <v>220</v>
      </c>
      <c r="C37" s="30"/>
      <c r="D37" s="314">
        <f>D38+D41+D44+D47</f>
        <v>68617958429</v>
      </c>
      <c r="E37" s="31">
        <f>E38+E41+E44+E47</f>
        <v>75847735754</v>
      </c>
    </row>
    <row r="38" spans="1:5" s="43" customFormat="1" ht="15" customHeight="1">
      <c r="A38" s="39" t="s">
        <v>90</v>
      </c>
      <c r="B38" s="40">
        <v>221</v>
      </c>
      <c r="C38" s="40"/>
      <c r="D38" s="317">
        <f>D39+D40</f>
        <v>11128104602</v>
      </c>
      <c r="E38" s="41">
        <f>E39+E40</f>
        <v>10217070909</v>
      </c>
    </row>
    <row r="39" spans="1:5" ht="15" customHeight="1">
      <c r="A39" s="34" t="s">
        <v>91</v>
      </c>
      <c r="B39" s="35">
        <v>222</v>
      </c>
      <c r="C39" s="35"/>
      <c r="D39" s="298">
        <v>12268473128</v>
      </c>
      <c r="E39" s="36">
        <v>12217349889</v>
      </c>
    </row>
    <row r="40" spans="1:5" ht="15" customHeight="1">
      <c r="A40" s="34" t="s">
        <v>92</v>
      </c>
      <c r="B40" s="35">
        <v>223</v>
      </c>
      <c r="C40" s="35"/>
      <c r="D40" s="318">
        <v>-1140368526</v>
      </c>
      <c r="E40" s="44">
        <v>-2000278980</v>
      </c>
    </row>
    <row r="41" spans="1:5" s="43" customFormat="1" ht="15" customHeight="1">
      <c r="A41" s="39" t="s">
        <v>93</v>
      </c>
      <c r="B41" s="40">
        <v>224</v>
      </c>
      <c r="C41" s="40" t="s">
        <v>94</v>
      </c>
      <c r="D41" s="317">
        <f>D42+D43</f>
        <v>0</v>
      </c>
      <c r="E41" s="41">
        <f>E42+E43</f>
        <v>0</v>
      </c>
    </row>
    <row r="42" spans="1:5" ht="15" customHeight="1">
      <c r="A42" s="34" t="s">
        <v>91</v>
      </c>
      <c r="B42" s="35">
        <v>225</v>
      </c>
      <c r="C42" s="35"/>
      <c r="D42" s="298">
        <v>0</v>
      </c>
      <c r="E42" s="36">
        <v>0</v>
      </c>
    </row>
    <row r="43" spans="1:5" ht="15" customHeight="1">
      <c r="A43" s="34" t="s">
        <v>92</v>
      </c>
      <c r="B43" s="35">
        <v>226</v>
      </c>
      <c r="C43" s="35"/>
      <c r="D43" s="298">
        <v>0</v>
      </c>
      <c r="E43" s="36">
        <v>0</v>
      </c>
    </row>
    <row r="44" spans="1:5" s="43" customFormat="1" ht="15" customHeight="1">
      <c r="A44" s="39" t="s">
        <v>95</v>
      </c>
      <c r="B44" s="40">
        <v>227</v>
      </c>
      <c r="C44" s="40" t="s">
        <v>96</v>
      </c>
      <c r="D44" s="317">
        <f>D45+D46</f>
        <v>0</v>
      </c>
      <c r="E44" s="41">
        <f>E45+E46</f>
        <v>0</v>
      </c>
    </row>
    <row r="45" spans="1:5" ht="15" customHeight="1">
      <c r="A45" s="34" t="s">
        <v>91</v>
      </c>
      <c r="B45" s="35">
        <v>228</v>
      </c>
      <c r="C45" s="35"/>
      <c r="D45" s="298">
        <v>0</v>
      </c>
      <c r="E45" s="36">
        <v>0</v>
      </c>
    </row>
    <row r="46" spans="1:5" ht="15" customHeight="1">
      <c r="A46" s="34" t="s">
        <v>92</v>
      </c>
      <c r="B46" s="35">
        <v>229</v>
      </c>
      <c r="C46" s="35"/>
      <c r="D46" s="315">
        <v>0</v>
      </c>
      <c r="E46" s="37">
        <v>0</v>
      </c>
    </row>
    <row r="47" spans="1:5" s="43" customFormat="1" ht="15" customHeight="1">
      <c r="A47" s="39" t="s">
        <v>97</v>
      </c>
      <c r="B47" s="40">
        <v>230</v>
      </c>
      <c r="C47" s="40" t="s">
        <v>98</v>
      </c>
      <c r="D47" s="317">
        <v>57489853827</v>
      </c>
      <c r="E47" s="41">
        <v>65630664845</v>
      </c>
    </row>
    <row r="48" spans="1:5" s="33" customFormat="1" ht="15" customHeight="1">
      <c r="A48" s="29" t="s">
        <v>99</v>
      </c>
      <c r="B48" s="30">
        <v>240</v>
      </c>
      <c r="C48" s="30" t="s">
        <v>100</v>
      </c>
      <c r="D48" s="314">
        <f>D49+D50</f>
        <v>58015057666</v>
      </c>
      <c r="E48" s="31">
        <f>E49+E50</f>
        <v>34861324386</v>
      </c>
    </row>
    <row r="49" spans="1:5" s="43" customFormat="1" ht="15" customHeight="1">
      <c r="A49" s="34" t="s">
        <v>91</v>
      </c>
      <c r="B49" s="35">
        <v>241</v>
      </c>
      <c r="C49" s="35"/>
      <c r="D49" s="298">
        <v>61355464921</v>
      </c>
      <c r="E49" s="41">
        <v>47894778557</v>
      </c>
    </row>
    <row r="50" spans="1:5" s="43" customFormat="1" ht="15" customHeight="1">
      <c r="A50" s="34" t="s">
        <v>92</v>
      </c>
      <c r="B50" s="35">
        <v>242</v>
      </c>
      <c r="C50" s="35"/>
      <c r="D50" s="318">
        <v>-3340407255</v>
      </c>
      <c r="E50" s="272">
        <v>-13033454171</v>
      </c>
    </row>
    <row r="51" spans="1:5" s="33" customFormat="1" ht="15" customHeight="1">
      <c r="A51" s="29" t="s">
        <v>101</v>
      </c>
      <c r="B51" s="30">
        <v>250</v>
      </c>
      <c r="C51" s="30"/>
      <c r="D51" s="314">
        <f>SUM(D52:D55)</f>
        <v>7675000000</v>
      </c>
      <c r="E51" s="31">
        <f>SUM(E52:E55)</f>
        <v>20453606600</v>
      </c>
    </row>
    <row r="52" spans="1:5" ht="15" customHeight="1">
      <c r="A52" s="34" t="s">
        <v>102</v>
      </c>
      <c r="B52" s="35">
        <v>251</v>
      </c>
      <c r="C52" s="35"/>
      <c r="D52" s="298"/>
      <c r="E52" s="36">
        <v>0</v>
      </c>
    </row>
    <row r="53" spans="1:5" ht="15" customHeight="1">
      <c r="A53" s="34" t="s">
        <v>103</v>
      </c>
      <c r="B53" s="35">
        <v>252</v>
      </c>
      <c r="C53" s="35"/>
      <c r="D53" s="298">
        <v>4650000000</v>
      </c>
      <c r="E53" s="36">
        <v>17428606600</v>
      </c>
    </row>
    <row r="54" spans="1:5" ht="15" customHeight="1">
      <c r="A54" s="34" t="s">
        <v>104</v>
      </c>
      <c r="B54" s="35">
        <v>258</v>
      </c>
      <c r="C54" s="35" t="s">
        <v>105</v>
      </c>
      <c r="D54" s="298">
        <v>3025000000</v>
      </c>
      <c r="E54" s="36">
        <v>3025000000</v>
      </c>
    </row>
    <row r="55" spans="1:5" ht="15" customHeight="1">
      <c r="A55" s="34" t="s">
        <v>106</v>
      </c>
      <c r="B55" s="35">
        <v>259</v>
      </c>
      <c r="C55" s="35"/>
      <c r="D55" s="298"/>
      <c r="E55" s="36">
        <v>0</v>
      </c>
    </row>
    <row r="56" spans="1:5" s="33" customFormat="1" ht="15" customHeight="1">
      <c r="A56" s="29" t="s">
        <v>107</v>
      </c>
      <c r="B56" s="30">
        <v>260</v>
      </c>
      <c r="C56" s="30"/>
      <c r="D56" s="314">
        <f>SUM(D57:D59)</f>
        <v>1058464681</v>
      </c>
      <c r="E56" s="31">
        <f>SUM(E57:E59)</f>
        <v>1551294215</v>
      </c>
    </row>
    <row r="57" spans="1:5" s="43" customFormat="1" ht="15" customHeight="1">
      <c r="A57" s="34" t="s">
        <v>108</v>
      </c>
      <c r="B57" s="35">
        <v>261</v>
      </c>
      <c r="C57" s="35" t="s">
        <v>109</v>
      </c>
      <c r="D57" s="298">
        <v>1058464681</v>
      </c>
      <c r="E57" s="36">
        <v>1551294215</v>
      </c>
    </row>
    <row r="58" spans="1:5" s="43" customFormat="1" ht="15" customHeight="1">
      <c r="A58" s="34" t="s">
        <v>110</v>
      </c>
      <c r="B58" s="35">
        <v>262</v>
      </c>
      <c r="C58" s="35" t="s">
        <v>111</v>
      </c>
      <c r="D58" s="298"/>
      <c r="E58" s="41">
        <v>0</v>
      </c>
    </row>
    <row r="59" spans="1:5" s="43" customFormat="1" ht="15" customHeight="1" thickBot="1">
      <c r="A59" s="45" t="s">
        <v>112</v>
      </c>
      <c r="B59" s="46">
        <v>268</v>
      </c>
      <c r="C59" s="47"/>
      <c r="D59" s="319"/>
      <c r="E59" s="48">
        <v>0</v>
      </c>
    </row>
    <row r="60" spans="1:5" s="248" customFormat="1" ht="15" customHeight="1" thickBot="1">
      <c r="A60" s="245" t="s">
        <v>113</v>
      </c>
      <c r="B60" s="246">
        <v>270</v>
      </c>
      <c r="C60" s="246"/>
      <c r="D60" s="320">
        <f>D8+D30</f>
        <v>186659526895</v>
      </c>
      <c r="E60" s="247">
        <f>E8+E30</f>
        <v>223894667594</v>
      </c>
    </row>
    <row r="61" spans="1:5" ht="29.25" customHeight="1" thickBot="1">
      <c r="A61" s="26" t="s">
        <v>114</v>
      </c>
      <c r="B61" s="27" t="s">
        <v>10</v>
      </c>
      <c r="C61" s="27" t="s">
        <v>51</v>
      </c>
      <c r="D61" s="321" t="s">
        <v>52</v>
      </c>
      <c r="E61" s="28" t="s">
        <v>676</v>
      </c>
    </row>
    <row r="62" spans="1:5" s="43" customFormat="1" ht="15" customHeight="1">
      <c r="A62" s="249" t="s">
        <v>115</v>
      </c>
      <c r="B62" s="250">
        <v>300</v>
      </c>
      <c r="C62" s="250"/>
      <c r="D62" s="322">
        <f>D63+D74</f>
        <v>149203147123</v>
      </c>
      <c r="E62" s="251">
        <f>E63+E74</f>
        <v>181661841324</v>
      </c>
    </row>
    <row r="63" spans="1:5" s="33" customFormat="1" ht="15" customHeight="1">
      <c r="A63" s="29" t="s">
        <v>116</v>
      </c>
      <c r="B63" s="30">
        <v>310</v>
      </c>
      <c r="C63" s="30"/>
      <c r="D63" s="314">
        <f>SUM(D64:D73)</f>
        <v>5031807132</v>
      </c>
      <c r="E63" s="31">
        <f>SUM(E64:E73)</f>
        <v>14524890058</v>
      </c>
    </row>
    <row r="64" spans="1:5" ht="15" customHeight="1">
      <c r="A64" s="34" t="s">
        <v>117</v>
      </c>
      <c r="B64" s="35">
        <v>311</v>
      </c>
      <c r="C64" s="35" t="s">
        <v>118</v>
      </c>
      <c r="D64" s="298"/>
      <c r="E64" s="36">
        <v>3500000000</v>
      </c>
    </row>
    <row r="65" spans="1:5" ht="15" customHeight="1">
      <c r="A65" s="34" t="s">
        <v>119</v>
      </c>
      <c r="B65" s="35">
        <v>312</v>
      </c>
      <c r="C65" s="35"/>
      <c r="D65" s="298">
        <v>834617460</v>
      </c>
      <c r="E65" s="36">
        <v>3253530693</v>
      </c>
    </row>
    <row r="66" spans="1:5" ht="15" customHeight="1">
      <c r="A66" s="34" t="s">
        <v>120</v>
      </c>
      <c r="B66" s="35">
        <v>313</v>
      </c>
      <c r="C66" s="35"/>
      <c r="D66" s="298">
        <v>769666473</v>
      </c>
      <c r="E66" s="273">
        <v>34950000</v>
      </c>
    </row>
    <row r="67" spans="1:5" ht="15" customHeight="1">
      <c r="A67" s="34" t="s">
        <v>121</v>
      </c>
      <c r="B67" s="35">
        <v>314</v>
      </c>
      <c r="C67" s="35" t="s">
        <v>122</v>
      </c>
      <c r="D67" s="298">
        <v>1198227211</v>
      </c>
      <c r="E67" s="36">
        <v>36648997</v>
      </c>
    </row>
    <row r="68" spans="1:5" ht="15" customHeight="1">
      <c r="A68" s="34" t="s">
        <v>123</v>
      </c>
      <c r="B68" s="35">
        <v>315</v>
      </c>
      <c r="C68" s="35"/>
      <c r="D68" s="298">
        <v>55872923</v>
      </c>
      <c r="E68" s="36">
        <v>163571738</v>
      </c>
    </row>
    <row r="69" spans="1:5" ht="15" customHeight="1">
      <c r="A69" s="34" t="s">
        <v>124</v>
      </c>
      <c r="B69" s="35">
        <v>317</v>
      </c>
      <c r="C69" s="35"/>
      <c r="D69" s="298"/>
      <c r="E69" s="36">
        <v>0</v>
      </c>
    </row>
    <row r="70" spans="1:5" ht="15" customHeight="1">
      <c r="A70" s="34" t="s">
        <v>125</v>
      </c>
      <c r="B70" s="35">
        <v>318</v>
      </c>
      <c r="C70" s="35"/>
      <c r="D70" s="298"/>
      <c r="E70" s="36">
        <v>0</v>
      </c>
    </row>
    <row r="71" spans="1:5" ht="15" customHeight="1">
      <c r="A71" s="34" t="s">
        <v>126</v>
      </c>
      <c r="B71" s="35">
        <v>319</v>
      </c>
      <c r="C71" s="35" t="s">
        <v>127</v>
      </c>
      <c r="D71" s="298">
        <v>2108777639</v>
      </c>
      <c r="E71" s="36">
        <v>6227195854</v>
      </c>
    </row>
    <row r="72" spans="1:5" ht="15" customHeight="1">
      <c r="A72" s="34" t="s">
        <v>128</v>
      </c>
      <c r="B72" s="35">
        <v>320</v>
      </c>
      <c r="C72" s="35"/>
      <c r="D72" s="298">
        <v>0</v>
      </c>
      <c r="E72" s="36">
        <v>0</v>
      </c>
    </row>
    <row r="73" spans="1:5" ht="15" customHeight="1">
      <c r="A73" s="34" t="s">
        <v>129</v>
      </c>
      <c r="B73" s="35">
        <v>323</v>
      </c>
      <c r="C73" s="35"/>
      <c r="D73" s="298">
        <v>64645426</v>
      </c>
      <c r="E73" s="44">
        <v>1308992776</v>
      </c>
    </row>
    <row r="74" spans="1:5" s="33" customFormat="1" ht="15" customHeight="1">
      <c r="A74" s="29" t="s">
        <v>130</v>
      </c>
      <c r="B74" s="30">
        <v>330</v>
      </c>
      <c r="C74" s="30"/>
      <c r="D74" s="314">
        <f>SUM(D75:D82)</f>
        <v>144171339991</v>
      </c>
      <c r="E74" s="31">
        <f>SUM(E75:E82)</f>
        <v>167136951266</v>
      </c>
    </row>
    <row r="75" spans="1:5" ht="15" customHeight="1">
      <c r="A75" s="34" t="s">
        <v>131</v>
      </c>
      <c r="B75" s="35">
        <v>331</v>
      </c>
      <c r="C75" s="35"/>
      <c r="D75" s="298"/>
      <c r="E75" s="36">
        <v>0</v>
      </c>
    </row>
    <row r="76" spans="1:5" ht="15" customHeight="1">
      <c r="A76" s="34" t="s">
        <v>132</v>
      </c>
      <c r="B76" s="35">
        <v>332</v>
      </c>
      <c r="C76" s="35" t="s">
        <v>133</v>
      </c>
      <c r="D76" s="298"/>
      <c r="E76" s="36">
        <v>0</v>
      </c>
    </row>
    <row r="77" spans="1:5" ht="15" customHeight="1">
      <c r="A77" s="34" t="s">
        <v>134</v>
      </c>
      <c r="B77" s="35">
        <v>333</v>
      </c>
      <c r="C77" s="35"/>
      <c r="D77" s="298"/>
      <c r="E77" s="36">
        <v>0</v>
      </c>
    </row>
    <row r="78" spans="1:5" ht="15" customHeight="1">
      <c r="A78" s="34" t="s">
        <v>135</v>
      </c>
      <c r="B78" s="35">
        <v>334</v>
      </c>
      <c r="C78" s="35" t="s">
        <v>136</v>
      </c>
      <c r="D78" s="298"/>
      <c r="E78" s="36">
        <v>2384194981</v>
      </c>
    </row>
    <row r="79" spans="1:5" ht="15" customHeight="1">
      <c r="A79" s="34" t="s">
        <v>137</v>
      </c>
      <c r="B79" s="35">
        <v>335</v>
      </c>
      <c r="C79" s="35" t="s">
        <v>111</v>
      </c>
      <c r="D79" s="298"/>
      <c r="E79" s="36">
        <v>0</v>
      </c>
    </row>
    <row r="80" spans="1:5" ht="15" customHeight="1">
      <c r="A80" s="34" t="s">
        <v>138</v>
      </c>
      <c r="B80" s="35">
        <v>336</v>
      </c>
      <c r="C80" s="35"/>
      <c r="D80" s="298">
        <v>36000000</v>
      </c>
      <c r="E80" s="36">
        <v>36000000</v>
      </c>
    </row>
    <row r="81" spans="1:5" ht="15" customHeight="1">
      <c r="A81" s="34" t="s">
        <v>139</v>
      </c>
      <c r="B81" s="35">
        <v>337</v>
      </c>
      <c r="C81" s="35"/>
      <c r="D81" s="298"/>
      <c r="E81" s="36">
        <v>0</v>
      </c>
    </row>
    <row r="82" spans="1:5" ht="15" customHeight="1">
      <c r="A82" s="34" t="s">
        <v>140</v>
      </c>
      <c r="B82" s="35">
        <v>338</v>
      </c>
      <c r="C82" s="35"/>
      <c r="D82" s="298">
        <v>144135339991</v>
      </c>
      <c r="E82" s="36">
        <v>164716756285</v>
      </c>
    </row>
    <row r="83" spans="1:5" s="43" customFormat="1" ht="15" customHeight="1">
      <c r="A83" s="252" t="s">
        <v>141</v>
      </c>
      <c r="B83" s="243">
        <v>400</v>
      </c>
      <c r="C83" s="243"/>
      <c r="D83" s="316">
        <f>D84+D96</f>
        <v>37456379772</v>
      </c>
      <c r="E83" s="244">
        <f>E84+E96</f>
        <v>42232826270</v>
      </c>
    </row>
    <row r="84" spans="1:5" s="33" customFormat="1" ht="15" customHeight="1">
      <c r="A84" s="29" t="s">
        <v>142</v>
      </c>
      <c r="B84" s="30">
        <v>410</v>
      </c>
      <c r="C84" s="49" t="s">
        <v>143</v>
      </c>
      <c r="D84" s="314">
        <f>SUM(D85:D95)</f>
        <v>37456379772</v>
      </c>
      <c r="E84" s="31">
        <f>SUM(E85:E95)</f>
        <v>42232826270</v>
      </c>
    </row>
    <row r="85" spans="1:5" ht="15" customHeight="1">
      <c r="A85" s="34" t="s">
        <v>144</v>
      </c>
      <c r="B85" s="35">
        <v>411</v>
      </c>
      <c r="C85" s="35"/>
      <c r="D85" s="298">
        <v>35285000000</v>
      </c>
      <c r="E85" s="36">
        <v>35285000000</v>
      </c>
    </row>
    <row r="86" spans="1:5" ht="15" customHeight="1">
      <c r="A86" s="34" t="s">
        <v>145</v>
      </c>
      <c r="B86" s="35">
        <v>412</v>
      </c>
      <c r="C86" s="35"/>
      <c r="D86" s="298">
        <v>0</v>
      </c>
      <c r="E86" s="36">
        <v>0</v>
      </c>
    </row>
    <row r="87" spans="1:5" ht="15" customHeight="1">
      <c r="A87" s="34" t="s">
        <v>146</v>
      </c>
      <c r="B87" s="35">
        <v>413</v>
      </c>
      <c r="C87" s="35"/>
      <c r="D87" s="298">
        <v>0</v>
      </c>
      <c r="E87" s="36">
        <v>0</v>
      </c>
    </row>
    <row r="88" spans="1:5" ht="15" customHeight="1">
      <c r="A88" s="34" t="s">
        <v>147</v>
      </c>
      <c r="B88" s="35">
        <v>414</v>
      </c>
      <c r="C88" s="35"/>
      <c r="D88" s="298">
        <v>0</v>
      </c>
      <c r="E88" s="44">
        <v>-3697598090</v>
      </c>
    </row>
    <row r="89" spans="1:5" ht="15" customHeight="1">
      <c r="A89" s="34" t="s">
        <v>148</v>
      </c>
      <c r="B89" s="35">
        <v>415</v>
      </c>
      <c r="C89" s="35"/>
      <c r="D89" s="298">
        <v>0</v>
      </c>
      <c r="E89" s="36">
        <v>0</v>
      </c>
    </row>
    <row r="90" spans="1:5" ht="15" customHeight="1">
      <c r="A90" s="34" t="s">
        <v>149</v>
      </c>
      <c r="B90" s="35">
        <v>416</v>
      </c>
      <c r="C90" s="35"/>
      <c r="D90" s="298">
        <v>0</v>
      </c>
      <c r="E90" s="36">
        <v>36591912</v>
      </c>
    </row>
    <row r="91" spans="1:5" ht="15" customHeight="1">
      <c r="A91" s="34" t="s">
        <v>150</v>
      </c>
      <c r="B91" s="35">
        <v>417</v>
      </c>
      <c r="C91" s="35"/>
      <c r="D91" s="298">
        <v>0</v>
      </c>
      <c r="E91" s="36">
        <v>1340525351</v>
      </c>
    </row>
    <row r="92" spans="1:5" ht="15" customHeight="1">
      <c r="A92" s="34" t="s">
        <v>151</v>
      </c>
      <c r="B92" s="35">
        <v>418</v>
      </c>
      <c r="C92" s="35"/>
      <c r="D92" s="298">
        <v>0</v>
      </c>
      <c r="E92" s="36">
        <v>670262675</v>
      </c>
    </row>
    <row r="93" spans="1:5" ht="15" customHeight="1">
      <c r="A93" s="34" t="s">
        <v>152</v>
      </c>
      <c r="B93" s="35">
        <v>419</v>
      </c>
      <c r="C93" s="35"/>
      <c r="D93" s="298">
        <v>0</v>
      </c>
      <c r="E93" s="36">
        <v>0</v>
      </c>
    </row>
    <row r="94" spans="1:5" ht="15" customHeight="1">
      <c r="A94" s="34" t="s">
        <v>153</v>
      </c>
      <c r="B94" s="35">
        <v>420</v>
      </c>
      <c r="C94" s="35"/>
      <c r="D94" s="298">
        <v>2171379772</v>
      </c>
      <c r="E94" s="36">
        <v>8598044422</v>
      </c>
    </row>
    <row r="95" spans="1:5" ht="15" customHeight="1">
      <c r="A95" s="34" t="s">
        <v>154</v>
      </c>
      <c r="B95" s="35">
        <v>421</v>
      </c>
      <c r="C95" s="35"/>
      <c r="D95" s="298">
        <v>0</v>
      </c>
      <c r="E95" s="36">
        <v>0</v>
      </c>
    </row>
    <row r="96" spans="1:5" s="33" customFormat="1" ht="15" customHeight="1">
      <c r="A96" s="29" t="s">
        <v>155</v>
      </c>
      <c r="B96" s="30">
        <v>430</v>
      </c>
      <c r="C96" s="30"/>
      <c r="D96" s="314">
        <f>D97+D98</f>
        <v>0</v>
      </c>
      <c r="E96" s="31">
        <f>E97+E98</f>
        <v>0</v>
      </c>
    </row>
    <row r="97" spans="1:5" ht="15" customHeight="1">
      <c r="A97" s="34" t="s">
        <v>156</v>
      </c>
      <c r="B97" s="35">
        <v>432</v>
      </c>
      <c r="C97" s="35" t="s">
        <v>157</v>
      </c>
      <c r="D97" s="298">
        <v>0</v>
      </c>
      <c r="E97" s="36">
        <v>0</v>
      </c>
    </row>
    <row r="98" spans="1:5" ht="15" customHeight="1" thickBot="1">
      <c r="A98" s="45" t="s">
        <v>158</v>
      </c>
      <c r="B98" s="46">
        <v>433</v>
      </c>
      <c r="C98" s="46"/>
      <c r="D98" s="319">
        <v>0</v>
      </c>
      <c r="E98" s="48">
        <v>0</v>
      </c>
    </row>
    <row r="99" spans="1:5" s="253" customFormat="1" ht="21.75" customHeight="1" thickBot="1">
      <c r="A99" s="245" t="s">
        <v>159</v>
      </c>
      <c r="B99" s="246">
        <v>440</v>
      </c>
      <c r="C99" s="246"/>
      <c r="D99" s="320">
        <f>D62+D83</f>
        <v>186659526895</v>
      </c>
      <c r="E99" s="247">
        <f>E62+E83</f>
        <v>223894667594</v>
      </c>
    </row>
    <row r="100" spans="1:5" s="50" customFormat="1" ht="9" customHeight="1">
      <c r="A100" s="51"/>
      <c r="B100" s="51"/>
      <c r="C100" s="51"/>
      <c r="D100" s="52"/>
      <c r="E100" s="52"/>
    </row>
    <row r="101" spans="1:5" s="50" customFormat="1" ht="24.75" customHeight="1">
      <c r="A101" s="378" t="s">
        <v>160</v>
      </c>
      <c r="B101" s="378"/>
      <c r="C101" s="378"/>
      <c r="D101" s="378"/>
      <c r="E101" s="378"/>
    </row>
    <row r="102" spans="1:5" ht="18.75" customHeight="1" thickBot="1">
      <c r="A102" s="4"/>
      <c r="B102" s="4"/>
      <c r="C102" s="4"/>
      <c r="E102" s="347" t="s">
        <v>49</v>
      </c>
    </row>
    <row r="103" spans="1:5" s="50" customFormat="1" ht="29.25" customHeight="1" thickBot="1">
      <c r="A103" s="53" t="s">
        <v>9</v>
      </c>
      <c r="B103" s="27" t="s">
        <v>10</v>
      </c>
      <c r="C103" s="27" t="s">
        <v>51</v>
      </c>
      <c r="D103" s="321" t="s">
        <v>52</v>
      </c>
      <c r="E103" s="28" t="s">
        <v>676</v>
      </c>
    </row>
    <row r="104" spans="1:5" s="50" customFormat="1" ht="15" customHeight="1">
      <c r="A104" s="54" t="s">
        <v>161</v>
      </c>
      <c r="B104" s="55"/>
      <c r="C104" s="55"/>
      <c r="D104" s="323"/>
      <c r="E104" s="56"/>
    </row>
    <row r="105" spans="1:5" s="50" customFormat="1" ht="15" customHeight="1">
      <c r="A105" s="34" t="s">
        <v>162</v>
      </c>
      <c r="B105" s="57"/>
      <c r="C105" s="57"/>
      <c r="D105" s="324"/>
      <c r="E105" s="58"/>
    </row>
    <row r="106" spans="1:5" s="50" customFormat="1" ht="15" customHeight="1">
      <c r="A106" s="34" t="s">
        <v>163</v>
      </c>
      <c r="B106" s="57"/>
      <c r="C106" s="57"/>
      <c r="D106" s="324"/>
      <c r="E106" s="58"/>
    </row>
    <row r="107" spans="1:5" s="50" customFormat="1" ht="15" customHeight="1">
      <c r="A107" s="34" t="s">
        <v>164</v>
      </c>
      <c r="B107" s="57"/>
      <c r="C107" s="57"/>
      <c r="D107" s="324"/>
      <c r="E107" s="58"/>
    </row>
    <row r="108" spans="1:5" s="50" customFormat="1" ht="15" customHeight="1" thickBot="1">
      <c r="A108" s="59" t="s">
        <v>165</v>
      </c>
      <c r="B108" s="60"/>
      <c r="C108" s="60"/>
      <c r="D108" s="325">
        <v>12671</v>
      </c>
      <c r="E108" s="61">
        <v>12332.56</v>
      </c>
    </row>
    <row r="109" spans="1:5" ht="15" customHeight="1">
      <c r="A109" s="4" t="s">
        <v>166</v>
      </c>
      <c r="B109" s="9"/>
      <c r="C109" s="9"/>
      <c r="D109" s="9"/>
      <c r="E109" s="4"/>
    </row>
    <row r="110" spans="1:5" s="63" customFormat="1" ht="15" customHeight="1">
      <c r="A110" s="4"/>
      <c r="B110" s="4"/>
      <c r="C110" s="4"/>
      <c r="D110" s="360" t="s">
        <v>678</v>
      </c>
      <c r="E110" s="360"/>
    </row>
    <row r="111" spans="1:5" ht="15" customHeight="1">
      <c r="A111" s="239" t="s">
        <v>167</v>
      </c>
      <c r="B111" s="42"/>
      <c r="C111" s="42"/>
      <c r="D111" s="365" t="s">
        <v>41</v>
      </c>
      <c r="E111" s="365"/>
    </row>
    <row r="112" spans="1:5" ht="15" customHeight="1">
      <c r="A112" s="217" t="s">
        <v>731</v>
      </c>
      <c r="B112" s="42"/>
      <c r="C112" s="42"/>
      <c r="D112" s="366" t="s">
        <v>732</v>
      </c>
      <c r="E112" s="366"/>
    </row>
    <row r="113" spans="1:5" ht="15" customHeight="1">
      <c r="A113" s="64" t="s">
        <v>721</v>
      </c>
      <c r="B113" s="62"/>
      <c r="C113" s="62"/>
      <c r="D113" s="366" t="s">
        <v>719</v>
      </c>
      <c r="E113" s="366"/>
    </row>
    <row r="114" spans="1:5" ht="15" customHeight="1">
      <c r="A114" s="64"/>
      <c r="B114" s="62"/>
      <c r="C114" s="62"/>
      <c r="D114" s="64"/>
      <c r="E114" s="64"/>
    </row>
    <row r="115" spans="1:5" ht="18" customHeight="1">
      <c r="A115" s="239" t="s">
        <v>722</v>
      </c>
      <c r="B115" s="4"/>
      <c r="C115" s="4"/>
      <c r="D115" s="372" t="s">
        <v>45</v>
      </c>
      <c r="E115" s="372"/>
    </row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11">
    <mergeCell ref="A5:E5"/>
    <mergeCell ref="D110:E110"/>
    <mergeCell ref="D111:E111"/>
    <mergeCell ref="C1:E1"/>
    <mergeCell ref="C2:E2"/>
    <mergeCell ref="C3:E3"/>
    <mergeCell ref="A4:E4"/>
    <mergeCell ref="D112:E112"/>
    <mergeCell ref="D113:E113"/>
    <mergeCell ref="A101:E101"/>
    <mergeCell ref="D115:E115"/>
  </mergeCells>
  <printOptions/>
  <pageMargins left="0.65" right="0.27" top="0.21" bottom="0.31" header="0.16" footer="0.2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115" zoomScaleNormal="115" workbookViewId="0" topLeftCell="A1">
      <selection activeCell="A4" sqref="A4:D4"/>
    </sheetView>
  </sheetViews>
  <sheetFormatPr defaultColWidth="7.99609375" defaultRowHeight="15"/>
  <cols>
    <col min="1" max="1" width="46.88671875" style="66" customWidth="1"/>
    <col min="2" max="2" width="6.99609375" style="65" customWidth="1"/>
    <col min="3" max="3" width="7.4453125" style="65" customWidth="1"/>
    <col min="4" max="4" width="18.6640625" style="66" customWidth="1"/>
    <col min="5" max="5" width="11.21484375" style="66" customWidth="1"/>
    <col min="6" max="6" width="15.3359375" style="66" customWidth="1"/>
    <col min="7" max="7" width="10.3359375" style="66" bestFit="1" customWidth="1"/>
    <col min="8" max="228" width="7.99609375" style="66" bestFit="1" customWidth="1"/>
    <col min="229" max="16384" width="7.99609375" style="66" customWidth="1"/>
  </cols>
  <sheetData>
    <row r="1" spans="1:5" ht="16.5" customHeight="1">
      <c r="A1" s="1" t="s">
        <v>3</v>
      </c>
      <c r="C1" s="395" t="s">
        <v>169</v>
      </c>
      <c r="D1" s="395"/>
      <c r="E1" s="364"/>
    </row>
    <row r="2" spans="1:5" ht="12.75" customHeight="1">
      <c r="A2" s="6" t="s">
        <v>5</v>
      </c>
      <c r="B2" s="392" t="s">
        <v>6</v>
      </c>
      <c r="C2" s="392"/>
      <c r="D2" s="392"/>
      <c r="E2" s="348"/>
    </row>
    <row r="3" spans="1:5" ht="19.5" customHeight="1">
      <c r="A3" s="42" t="s">
        <v>720</v>
      </c>
      <c r="B3" s="393" t="s">
        <v>48</v>
      </c>
      <c r="C3" s="393"/>
      <c r="D3" s="393"/>
      <c r="E3" s="349"/>
    </row>
    <row r="4" spans="1:5" ht="22.5" customHeight="1">
      <c r="A4" s="394" t="s">
        <v>693</v>
      </c>
      <c r="B4" s="394"/>
      <c r="C4" s="394"/>
      <c r="D4" s="394"/>
      <c r="E4" s="361"/>
    </row>
    <row r="5" spans="1:5" ht="17.25" customHeight="1">
      <c r="A5" s="383" t="s">
        <v>724</v>
      </c>
      <c r="B5" s="383"/>
      <c r="C5" s="383"/>
      <c r="D5" s="383"/>
      <c r="E5" s="362"/>
    </row>
    <row r="6" spans="1:5" ht="18">
      <c r="A6" s="384" t="s">
        <v>674</v>
      </c>
      <c r="B6" s="384"/>
      <c r="C6" s="384"/>
      <c r="D6" s="384"/>
      <c r="E6" s="363"/>
    </row>
    <row r="7" spans="1:4" ht="13.5" customHeight="1" thickBot="1">
      <c r="A7" s="67"/>
      <c r="D7" s="339" t="s">
        <v>49</v>
      </c>
    </row>
    <row r="8" spans="1:4" s="274" customFormat="1" ht="20.25" customHeight="1">
      <c r="A8" s="386" t="s">
        <v>9</v>
      </c>
      <c r="B8" s="388" t="s">
        <v>10</v>
      </c>
      <c r="C8" s="388" t="s">
        <v>51</v>
      </c>
      <c r="D8" s="390" t="s">
        <v>692</v>
      </c>
    </row>
    <row r="9" spans="1:4" s="274" customFormat="1" ht="36.75" customHeight="1" thickBot="1">
      <c r="A9" s="387"/>
      <c r="B9" s="389"/>
      <c r="C9" s="389"/>
      <c r="D9" s="391"/>
    </row>
    <row r="10" spans="1:4" s="278" customFormat="1" ht="13.5" customHeight="1" thickBot="1">
      <c r="A10" s="275">
        <v>1</v>
      </c>
      <c r="B10" s="276">
        <v>2</v>
      </c>
      <c r="C10" s="276">
        <v>3</v>
      </c>
      <c r="D10" s="277">
        <v>4</v>
      </c>
    </row>
    <row r="11" spans="1:4" s="278" customFormat="1" ht="15" customHeight="1">
      <c r="A11" s="279" t="s">
        <v>170</v>
      </c>
      <c r="B11" s="280"/>
      <c r="C11" s="280"/>
      <c r="D11" s="335"/>
    </row>
    <row r="12" spans="1:4" ht="15" customHeight="1">
      <c r="A12" s="281" t="s">
        <v>171</v>
      </c>
      <c r="B12" s="282">
        <v>1</v>
      </c>
      <c r="C12" s="283"/>
      <c r="D12" s="336">
        <v>61407328401</v>
      </c>
    </row>
    <row r="13" spans="1:4" ht="15" customHeight="1">
      <c r="A13" s="281" t="s">
        <v>172</v>
      </c>
      <c r="B13" s="282">
        <v>2</v>
      </c>
      <c r="C13" s="283"/>
      <c r="D13" s="336">
        <v>-20189659865</v>
      </c>
    </row>
    <row r="14" spans="1:4" ht="15" customHeight="1">
      <c r="A14" s="281" t="s">
        <v>173</v>
      </c>
      <c r="B14" s="282">
        <v>3</v>
      </c>
      <c r="C14" s="283"/>
      <c r="D14" s="336">
        <v>-2411045231</v>
      </c>
    </row>
    <row r="15" spans="1:4" ht="15" customHeight="1">
      <c r="A15" s="281" t="s">
        <v>174</v>
      </c>
      <c r="B15" s="282">
        <v>4</v>
      </c>
      <c r="C15" s="283"/>
      <c r="D15" s="336">
        <v>-79605890</v>
      </c>
    </row>
    <row r="16" spans="1:4" ht="15" customHeight="1">
      <c r="A16" s="281" t="s">
        <v>175</v>
      </c>
      <c r="B16" s="282">
        <v>5</v>
      </c>
      <c r="C16" s="283"/>
      <c r="D16" s="336">
        <v>-1973458336</v>
      </c>
    </row>
    <row r="17" spans="1:4" ht="15" customHeight="1">
      <c r="A17" s="281" t="s">
        <v>176</v>
      </c>
      <c r="B17" s="282">
        <v>6</v>
      </c>
      <c r="C17" s="283"/>
      <c r="D17" s="336">
        <v>24939698312</v>
      </c>
    </row>
    <row r="18" spans="1:4" ht="15" customHeight="1">
      <c r="A18" s="281" t="s">
        <v>177</v>
      </c>
      <c r="B18" s="282">
        <v>7</v>
      </c>
      <c r="C18" s="284"/>
      <c r="D18" s="336">
        <v>-27435800531</v>
      </c>
    </row>
    <row r="19" spans="1:4" ht="15" customHeight="1">
      <c r="A19" s="285" t="s">
        <v>178</v>
      </c>
      <c r="B19" s="284">
        <v>20</v>
      </c>
      <c r="C19" s="284"/>
      <c r="D19" s="337">
        <f>SUM(D12:D18)</f>
        <v>34257456860</v>
      </c>
    </row>
    <row r="20" spans="1:4" ht="15" customHeight="1">
      <c r="A20" s="286" t="s">
        <v>179</v>
      </c>
      <c r="B20" s="284"/>
      <c r="C20" s="284"/>
      <c r="D20" s="356"/>
    </row>
    <row r="21" spans="1:4" ht="18" customHeight="1">
      <c r="A21" s="287" t="s">
        <v>180</v>
      </c>
      <c r="B21" s="283">
        <v>21</v>
      </c>
      <c r="C21" s="283"/>
      <c r="D21" s="357">
        <v>-3652126689</v>
      </c>
    </row>
    <row r="22" spans="1:4" ht="15" customHeight="1">
      <c r="A22" s="281" t="s">
        <v>181</v>
      </c>
      <c r="B22" s="283">
        <v>22</v>
      </c>
      <c r="C22" s="283"/>
      <c r="D22" s="357">
        <v>0</v>
      </c>
    </row>
    <row r="23" spans="1:4" ht="15" customHeight="1">
      <c r="A23" s="281" t="s">
        <v>182</v>
      </c>
      <c r="B23" s="283">
        <v>23</v>
      </c>
      <c r="C23" s="283"/>
      <c r="D23" s="357">
        <v>0</v>
      </c>
    </row>
    <row r="24" spans="1:4" ht="15" customHeight="1">
      <c r="A24" s="281" t="s">
        <v>183</v>
      </c>
      <c r="B24" s="283">
        <v>24</v>
      </c>
      <c r="C24" s="283"/>
      <c r="D24" s="357">
        <v>0</v>
      </c>
    </row>
    <row r="25" spans="1:4" ht="15" customHeight="1">
      <c r="A25" s="281" t="s">
        <v>184</v>
      </c>
      <c r="B25" s="283">
        <v>25</v>
      </c>
      <c r="C25" s="283"/>
      <c r="D25" s="357">
        <v>-73384956872</v>
      </c>
    </row>
    <row r="26" spans="1:4" ht="15" customHeight="1">
      <c r="A26" s="281" t="s">
        <v>185</v>
      </c>
      <c r="B26" s="283">
        <v>26</v>
      </c>
      <c r="C26" s="283"/>
      <c r="D26" s="336">
        <v>43143849277</v>
      </c>
    </row>
    <row r="27" spans="1:4" ht="15" customHeight="1">
      <c r="A27" s="281" t="s">
        <v>186</v>
      </c>
      <c r="B27" s="283">
        <v>27</v>
      </c>
      <c r="C27" s="288"/>
      <c r="D27" s="336">
        <v>0</v>
      </c>
    </row>
    <row r="28" spans="1:4" s="289" customFormat="1" ht="15" customHeight="1">
      <c r="A28" s="285" t="s">
        <v>187</v>
      </c>
      <c r="B28" s="284">
        <v>30</v>
      </c>
      <c r="C28" s="284"/>
      <c r="D28" s="358">
        <f>SUM(D21:D27)</f>
        <v>-33893234284</v>
      </c>
    </row>
    <row r="29" spans="1:4" s="289" customFormat="1" ht="15" customHeight="1">
      <c r="A29" s="286" t="s">
        <v>188</v>
      </c>
      <c r="B29" s="284"/>
      <c r="C29" s="284"/>
      <c r="D29" s="356"/>
    </row>
    <row r="30" spans="1:4" ht="15" customHeight="1">
      <c r="A30" s="281" t="s">
        <v>189</v>
      </c>
      <c r="B30" s="283">
        <v>31</v>
      </c>
      <c r="C30" s="283"/>
      <c r="D30" s="357">
        <v>0</v>
      </c>
    </row>
    <row r="31" spans="1:4" ht="27" customHeight="1">
      <c r="A31" s="287" t="s">
        <v>190</v>
      </c>
      <c r="B31" s="283">
        <v>32</v>
      </c>
      <c r="C31" s="283"/>
      <c r="D31" s="357">
        <v>-3697598090</v>
      </c>
    </row>
    <row r="32" spans="1:4" ht="15" customHeight="1">
      <c r="A32" s="281" t="s">
        <v>191</v>
      </c>
      <c r="B32" s="283">
        <v>33</v>
      </c>
      <c r="C32" s="283"/>
      <c r="D32" s="336">
        <v>4078202151</v>
      </c>
    </row>
    <row r="33" spans="1:4" ht="15" customHeight="1">
      <c r="A33" s="281" t="s">
        <v>192</v>
      </c>
      <c r="B33" s="283">
        <v>34</v>
      </c>
      <c r="C33" s="283"/>
      <c r="D33" s="337"/>
    </row>
    <row r="34" spans="1:4" ht="15" customHeight="1">
      <c r="A34" s="281" t="s">
        <v>193</v>
      </c>
      <c r="B34" s="283">
        <v>35</v>
      </c>
      <c r="C34" s="283"/>
      <c r="D34" s="337"/>
    </row>
    <row r="35" spans="1:4" ht="15" customHeight="1">
      <c r="A35" s="281" t="s">
        <v>194</v>
      </c>
      <c r="B35" s="283">
        <v>36</v>
      </c>
      <c r="C35" s="283"/>
      <c r="D35" s="359">
        <v>-3422570877</v>
      </c>
    </row>
    <row r="36" spans="1:4" s="289" customFormat="1" ht="15" customHeight="1">
      <c r="A36" s="285" t="s">
        <v>195</v>
      </c>
      <c r="B36" s="284">
        <v>40</v>
      </c>
      <c r="C36" s="284"/>
      <c r="D36" s="356">
        <f>SUM(D30:D35)</f>
        <v>-3041966816</v>
      </c>
    </row>
    <row r="37" spans="1:4" s="289" customFormat="1" ht="15" customHeight="1">
      <c r="A37" s="285" t="s">
        <v>196</v>
      </c>
      <c r="B37" s="284">
        <v>50</v>
      </c>
      <c r="C37" s="284"/>
      <c r="D37" s="356">
        <f>D19+D28+D36</f>
        <v>-2677744240</v>
      </c>
    </row>
    <row r="38" spans="1:4" s="289" customFormat="1" ht="15" customHeight="1">
      <c r="A38" s="285" t="s">
        <v>197</v>
      </c>
      <c r="B38" s="284">
        <v>60</v>
      </c>
      <c r="C38" s="284"/>
      <c r="D38" s="337">
        <v>3621969159</v>
      </c>
    </row>
    <row r="39" spans="1:4" ht="15" customHeight="1">
      <c r="A39" s="285" t="s">
        <v>198</v>
      </c>
      <c r="B39" s="284">
        <v>61</v>
      </c>
      <c r="C39" s="284"/>
      <c r="D39" s="337">
        <v>11916012</v>
      </c>
    </row>
    <row r="40" spans="1:4" s="289" customFormat="1" ht="15" customHeight="1" thickBot="1">
      <c r="A40" s="290" t="s">
        <v>199</v>
      </c>
      <c r="B40" s="291">
        <v>70</v>
      </c>
      <c r="C40" s="291" t="s">
        <v>200</v>
      </c>
      <c r="D40" s="338">
        <f>D37+D38+D39</f>
        <v>956140931</v>
      </c>
    </row>
    <row r="41" spans="1:4" s="289" customFormat="1" ht="20.25" customHeight="1">
      <c r="A41" s="4"/>
      <c r="C41" s="385" t="s">
        <v>678</v>
      </c>
      <c r="D41" s="385"/>
    </row>
    <row r="42" spans="1:4" ht="15" customHeight="1">
      <c r="A42" s="239" t="s">
        <v>725</v>
      </c>
      <c r="C42" s="365" t="s">
        <v>41</v>
      </c>
      <c r="D42" s="365"/>
    </row>
    <row r="43" spans="1:4" s="278" customFormat="1" ht="15" customHeight="1">
      <c r="A43" s="64" t="s">
        <v>726</v>
      </c>
      <c r="C43" s="366" t="s">
        <v>168</v>
      </c>
      <c r="D43" s="366"/>
    </row>
    <row r="44" spans="1:4" ht="15" customHeight="1">
      <c r="A44" s="9"/>
      <c r="C44" s="4"/>
      <c r="D44" s="4"/>
    </row>
    <row r="45" spans="1:4" ht="15" customHeight="1">
      <c r="A45" s="64" t="s">
        <v>729</v>
      </c>
      <c r="C45" s="366" t="s">
        <v>719</v>
      </c>
      <c r="D45" s="366"/>
    </row>
    <row r="46" spans="1:4" ht="15" customHeight="1">
      <c r="A46" s="9"/>
      <c r="C46" s="4"/>
      <c r="D46" s="4"/>
    </row>
    <row r="47" spans="1:4" s="289" customFormat="1" ht="15" customHeight="1">
      <c r="A47" s="239" t="s">
        <v>728</v>
      </c>
      <c r="C47" s="365" t="s">
        <v>45</v>
      </c>
      <c r="D47" s="365"/>
    </row>
    <row r="48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5">
    <mergeCell ref="B2:D2"/>
    <mergeCell ref="B3:D3"/>
    <mergeCell ref="A4:D4"/>
    <mergeCell ref="C1:D1"/>
    <mergeCell ref="C47:D47"/>
    <mergeCell ref="A8:A9"/>
    <mergeCell ref="B8:B9"/>
    <mergeCell ref="C8:C9"/>
    <mergeCell ref="D8:D9"/>
    <mergeCell ref="C43:D43"/>
    <mergeCell ref="C45:D45"/>
    <mergeCell ref="A5:D5"/>
    <mergeCell ref="A6:D6"/>
    <mergeCell ref="C41:D41"/>
    <mergeCell ref="C42:D42"/>
  </mergeCells>
  <printOptions/>
  <pageMargins left="0.59" right="0.2" top="0.23" bottom="0.27" header="0.19" footer="0.2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36"/>
  <sheetViews>
    <sheetView zoomScale="115" zoomScaleNormal="115" workbookViewId="0" topLeftCell="A1">
      <selection activeCell="B5" sqref="B5"/>
    </sheetView>
  </sheetViews>
  <sheetFormatPr defaultColWidth="8.88671875" defaultRowHeight="18" customHeight="1"/>
  <cols>
    <col min="1" max="1" width="36.21484375" style="101" customWidth="1"/>
    <col min="2" max="2" width="8.3359375" style="101" customWidth="1"/>
    <col min="3" max="3" width="13.3359375" style="221" customWidth="1"/>
    <col min="4" max="4" width="15.3359375" style="222" customWidth="1"/>
    <col min="5" max="5" width="9.88671875" style="221" customWidth="1"/>
    <col min="6" max="6" width="9.4453125" style="222" customWidth="1"/>
    <col min="7" max="16384" width="8.88671875" style="101" customWidth="1"/>
  </cols>
  <sheetData>
    <row r="1" spans="1:238" ht="18" customHeight="1" thickBot="1">
      <c r="A1" s="110" t="s">
        <v>657</v>
      </c>
      <c r="B1" s="205"/>
      <c r="C1" s="206"/>
      <c r="D1" s="206"/>
      <c r="E1" s="206"/>
      <c r="F1" s="207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</row>
    <row r="2" spans="1:235" s="208" customFormat="1" ht="24.75" customHeight="1">
      <c r="A2" s="397" t="s">
        <v>9</v>
      </c>
      <c r="B2" s="399" t="s">
        <v>658</v>
      </c>
      <c r="C2" s="401" t="s">
        <v>677</v>
      </c>
      <c r="D2" s="403" t="s">
        <v>730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</row>
    <row r="3" spans="1:235" s="208" customFormat="1" ht="23.25" customHeight="1" thickBot="1">
      <c r="A3" s="398"/>
      <c r="B3" s="400"/>
      <c r="C3" s="402"/>
      <c r="D3" s="404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</row>
    <row r="4" spans="1:235" ht="18" customHeight="1">
      <c r="A4" s="102" t="s">
        <v>653</v>
      </c>
      <c r="B4" s="231"/>
      <c r="C4" s="232"/>
      <c r="D4" s="233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</row>
    <row r="5" spans="1:235" ht="18" customHeight="1">
      <c r="A5" s="234" t="s">
        <v>654</v>
      </c>
      <c r="B5" s="209"/>
      <c r="C5" s="210"/>
      <c r="D5" s="235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</row>
    <row r="6" spans="1:235" ht="18" customHeight="1">
      <c r="A6" s="112" t="s">
        <v>659</v>
      </c>
      <c r="B6" s="211" t="s">
        <v>660</v>
      </c>
      <c r="C6" s="210">
        <f>143760700067/223069408503*100</f>
        <v>64.44662270446044</v>
      </c>
      <c r="D6" s="235">
        <f>143760710067/223069408503*100</f>
        <v>64.44662718737007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</row>
    <row r="7" spans="1:235" ht="18" customHeight="1">
      <c r="A7" s="112" t="s">
        <v>661</v>
      </c>
      <c r="B7" s="211" t="s">
        <v>660</v>
      </c>
      <c r="C7" s="210">
        <f>79308698436/223069408503*100</f>
        <v>35.55337281262993</v>
      </c>
      <c r="D7" s="235">
        <f>79308698436/223069408503*100</f>
        <v>35.55337281262993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</row>
    <row r="8" spans="1:235" ht="18" customHeight="1">
      <c r="A8" s="112"/>
      <c r="B8" s="211"/>
      <c r="C8" s="210" t="s">
        <v>662</v>
      </c>
      <c r="D8" s="235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</row>
    <row r="9" spans="1:235" ht="18" customHeight="1">
      <c r="A9" s="234" t="s">
        <v>655</v>
      </c>
      <c r="B9" s="211"/>
      <c r="C9" s="210" t="s">
        <v>662</v>
      </c>
      <c r="D9" s="235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</row>
    <row r="10" spans="1:235" ht="18" customHeight="1">
      <c r="A10" s="112" t="s">
        <v>663</v>
      </c>
      <c r="B10" s="211" t="s">
        <v>660</v>
      </c>
      <c r="C10" s="210">
        <f>180690523265/223069408503*100</f>
        <v>81.00192871698493</v>
      </c>
      <c r="D10" s="235">
        <f>180690523265/223069408503*100</f>
        <v>81.00192871698493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</row>
    <row r="11" spans="1:235" ht="18" customHeight="1">
      <c r="A11" s="112" t="s">
        <v>656</v>
      </c>
      <c r="B11" s="211" t="s">
        <v>660</v>
      </c>
      <c r="C11" s="210">
        <f>42378885238/223069408503*100</f>
        <v>18.99807128301506</v>
      </c>
      <c r="D11" s="235">
        <f>42378885238/223069408503*100</f>
        <v>18.99807128301506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</row>
    <row r="12" spans="1:235" ht="18" customHeight="1">
      <c r="A12" s="112"/>
      <c r="B12" s="211"/>
      <c r="C12" s="210" t="s">
        <v>662</v>
      </c>
      <c r="D12" s="235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</row>
    <row r="13" spans="1:235" ht="18" customHeight="1">
      <c r="A13" s="119" t="s">
        <v>664</v>
      </c>
      <c r="B13" s="211"/>
      <c r="C13" s="210" t="s">
        <v>662</v>
      </c>
      <c r="D13" s="235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</row>
    <row r="14" spans="1:235" ht="18" customHeight="1">
      <c r="A14" s="112" t="s">
        <v>665</v>
      </c>
      <c r="B14" s="211" t="s">
        <v>666</v>
      </c>
      <c r="C14" s="210">
        <f>79308698436/180690523265</f>
        <v>0.4389200772842203</v>
      </c>
      <c r="D14" s="235">
        <f>79308698436/180690523265</f>
        <v>0.4389200772842203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</row>
    <row r="15" spans="1:235" ht="18" customHeight="1">
      <c r="A15" s="112" t="s">
        <v>667</v>
      </c>
      <c r="B15" s="211" t="s">
        <v>666</v>
      </c>
      <c r="C15" s="210">
        <f>79308698436/9303876898</f>
        <v>8.524263519979346</v>
      </c>
      <c r="D15" s="235">
        <f>79308698436/9303876898</f>
        <v>8.524263519979346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</row>
    <row r="16" spans="1:235" ht="18" customHeight="1">
      <c r="A16" s="112" t="s">
        <v>668</v>
      </c>
      <c r="B16" s="211" t="s">
        <v>666</v>
      </c>
      <c r="C16" s="210">
        <f>1202663770/180690523265</f>
        <v>0.006655931635308721</v>
      </c>
      <c r="D16" s="235">
        <f>1202663770/180690523265</f>
        <v>0.006655931635308721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</row>
    <row r="17" spans="1:235" ht="18" customHeight="1">
      <c r="A17" s="112"/>
      <c r="B17" s="211"/>
      <c r="C17" s="210" t="s">
        <v>662</v>
      </c>
      <c r="D17" s="235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</row>
    <row r="18" spans="1:235" ht="18" customHeight="1">
      <c r="A18" s="119" t="s">
        <v>669</v>
      </c>
      <c r="B18" s="211"/>
      <c r="C18" s="210" t="s">
        <v>662</v>
      </c>
      <c r="D18" s="235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</row>
    <row r="19" spans="1:235" ht="18" customHeight="1">
      <c r="A19" s="234" t="s">
        <v>670</v>
      </c>
      <c r="B19" s="211"/>
      <c r="C19" s="210" t="s">
        <v>662</v>
      </c>
      <c r="D19" s="235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</row>
    <row r="20" spans="1:235" ht="18" customHeight="1">
      <c r="A20" s="112" t="s">
        <v>671</v>
      </c>
      <c r="B20" s="211" t="s">
        <v>660</v>
      </c>
      <c r="C20" s="210">
        <f>3371592068/3998787187*100</f>
        <v>84.31536639311533</v>
      </c>
      <c r="D20" s="235">
        <f>9923300680/9492503816*100</f>
        <v>104.53828486509403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</row>
    <row r="21" spans="1:235" ht="18" customHeight="1">
      <c r="A21" s="112" t="s">
        <v>672</v>
      </c>
      <c r="B21" s="211" t="s">
        <v>660</v>
      </c>
      <c r="C21" s="210">
        <f>2857709903/3998787187*100</f>
        <v>71.46441581813541</v>
      </c>
      <c r="D21" s="235">
        <f>8628602295/9492503816*100</f>
        <v>90.89911852820265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</row>
    <row r="22" spans="1:235" ht="18" customHeight="1">
      <c r="A22" s="112"/>
      <c r="B22" s="211"/>
      <c r="C22" s="210" t="s">
        <v>662</v>
      </c>
      <c r="D22" s="235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</row>
    <row r="23" spans="1:235" ht="18" customHeight="1">
      <c r="A23" s="234" t="s">
        <v>673</v>
      </c>
      <c r="B23" s="211"/>
      <c r="C23" s="210" t="s">
        <v>662</v>
      </c>
      <c r="D23" s="235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</row>
    <row r="24" spans="1:235" ht="18" customHeight="1">
      <c r="A24" s="112" t="s">
        <v>0</v>
      </c>
      <c r="B24" s="211" t="s">
        <v>660</v>
      </c>
      <c r="C24" s="210">
        <f>3371592068/223069408503*100</f>
        <v>1.5114542557074366</v>
      </c>
      <c r="D24" s="235">
        <f>9923300680/223069408503*100</f>
        <v>4.448526020037635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</row>
    <row r="25" spans="1:235" ht="18" customHeight="1">
      <c r="A25" s="112" t="s">
        <v>1</v>
      </c>
      <c r="B25" s="211" t="s">
        <v>660</v>
      </c>
      <c r="C25" s="210">
        <f>2857709903/223069408503*100</f>
        <v>1.2810855249842865</v>
      </c>
      <c r="D25" s="235">
        <f>8628602295/223069408503*100</f>
        <v>3.8681244339624254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</row>
    <row r="26" spans="1:235" ht="18" customHeight="1">
      <c r="A26" s="112"/>
      <c r="B26" s="211"/>
      <c r="C26" s="210" t="s">
        <v>662</v>
      </c>
      <c r="D26" s="235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</row>
    <row r="27" spans="1:235" ht="18" customHeight="1">
      <c r="A27" s="236" t="s">
        <v>2</v>
      </c>
      <c r="B27" s="211" t="s">
        <v>660</v>
      </c>
      <c r="C27" s="210">
        <f>2857709903/42378885238*100</f>
        <v>6.743239910514609</v>
      </c>
      <c r="D27" s="235">
        <f>8628602295/42378885238*100</f>
        <v>20.360616487530837</v>
      </c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</row>
    <row r="28" spans="1:233" ht="18" customHeight="1" thickBot="1">
      <c r="A28" s="135"/>
      <c r="B28" s="237"/>
      <c r="C28" s="340"/>
      <c r="D28" s="34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</row>
    <row r="29" spans="1:238" ht="17.25" customHeight="1">
      <c r="A29" s="100"/>
      <c r="B29" s="212"/>
      <c r="C29" s="230"/>
      <c r="D29" s="23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</row>
    <row r="30" spans="1:237" s="5" customFormat="1" ht="15" customHeight="1">
      <c r="A30" s="3"/>
      <c r="B30" s="342"/>
      <c r="C30" s="405" t="s">
        <v>678</v>
      </c>
      <c r="D30" s="405"/>
      <c r="E30" s="342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</row>
    <row r="31" spans="1:237" s="43" customFormat="1" ht="15" customHeight="1">
      <c r="A31" s="142" t="s">
        <v>40</v>
      </c>
      <c r="B31" s="343"/>
      <c r="C31" s="396" t="s">
        <v>41</v>
      </c>
      <c r="D31" s="396"/>
      <c r="E31" s="213"/>
      <c r="F31" s="8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</row>
    <row r="32" spans="1:237" s="22" customFormat="1" ht="15" customHeight="1">
      <c r="A32" s="344" t="s">
        <v>42</v>
      </c>
      <c r="B32" s="345"/>
      <c r="C32" s="406" t="s">
        <v>43</v>
      </c>
      <c r="D32" s="406"/>
      <c r="E32" s="214"/>
      <c r="F32" s="2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</row>
    <row r="33" spans="1:237" s="5" customFormat="1" ht="12.75" customHeight="1">
      <c r="A33" s="3"/>
      <c r="B33" s="215"/>
      <c r="C33" s="215"/>
      <c r="D33" s="215"/>
      <c r="E33" s="216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</row>
    <row r="34" spans="1:237" s="63" customFormat="1" ht="12.75" customHeight="1">
      <c r="A34" s="217"/>
      <c r="B34" s="218"/>
      <c r="C34" s="219"/>
      <c r="D34" s="219"/>
      <c r="E34" s="219"/>
      <c r="F34" s="220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</row>
    <row r="35" spans="1:237" s="5" customFormat="1" ht="12.75" customHeight="1">
      <c r="A35" s="3"/>
      <c r="B35" s="215"/>
      <c r="C35" s="215"/>
      <c r="D35" s="216"/>
      <c r="E35" s="216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</row>
    <row r="36" spans="1:237" s="43" customFormat="1" ht="12.75" customHeight="1">
      <c r="A36" s="142" t="s">
        <v>44</v>
      </c>
      <c r="B36" s="343"/>
      <c r="C36" s="396" t="s">
        <v>45</v>
      </c>
      <c r="D36" s="396"/>
      <c r="E36" s="346"/>
      <c r="F36" s="8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</row>
  </sheetData>
  <mergeCells count="8">
    <mergeCell ref="C36:D36"/>
    <mergeCell ref="A2:A3"/>
    <mergeCell ref="B2:B3"/>
    <mergeCell ref="C2:C3"/>
    <mergeCell ref="D2:D3"/>
    <mergeCell ref="C30:D30"/>
    <mergeCell ref="C31:D31"/>
    <mergeCell ref="C32:D32"/>
  </mergeCells>
  <printOptions/>
  <pageMargins left="0.91" right="0.47" top="0.58" bottom="0.63" header="0.34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172"/>
  <sheetViews>
    <sheetView zoomScale="115" zoomScaleNormal="115" workbookViewId="0" topLeftCell="A1">
      <selection activeCell="AF140" sqref="AF140"/>
    </sheetView>
  </sheetViews>
  <sheetFormatPr defaultColWidth="7.99609375" defaultRowHeight="15"/>
  <cols>
    <col min="1" max="1" width="29.88671875" style="5" customWidth="1"/>
    <col min="2" max="2" width="11.88671875" style="5" customWidth="1"/>
    <col min="3" max="3" width="12.88671875" style="5" customWidth="1"/>
    <col min="4" max="4" width="12.99609375" style="5" customWidth="1"/>
    <col min="5" max="5" width="12.4453125" style="5" customWidth="1"/>
    <col min="6" max="6" width="7.88671875" style="5" hidden="1" customWidth="1"/>
    <col min="7" max="9" width="7.99609375" style="5" hidden="1" customWidth="1"/>
    <col min="10" max="10" width="15.10546875" style="5" hidden="1" customWidth="1"/>
    <col min="11" max="11" width="13.6640625" style="5" hidden="1" customWidth="1"/>
    <col min="12" max="12" width="16.6640625" style="5" hidden="1" customWidth="1"/>
    <col min="13" max="13" width="10.5546875" style="5" hidden="1" customWidth="1"/>
    <col min="14" max="14" width="12.10546875" style="5" hidden="1" customWidth="1"/>
    <col min="15" max="15" width="10.77734375" style="5" hidden="1" customWidth="1"/>
    <col min="16" max="16" width="14.77734375" style="5" hidden="1" customWidth="1"/>
    <col min="17" max="17" width="7.99609375" style="5" hidden="1" customWidth="1"/>
    <col min="18" max="18" width="9.3359375" style="5" hidden="1" customWidth="1"/>
    <col min="19" max="19" width="9.6640625" style="5" hidden="1" customWidth="1"/>
    <col min="20" max="20" width="11.4453125" style="5" hidden="1" customWidth="1"/>
    <col min="21" max="30" width="7.99609375" style="5" hidden="1" customWidth="1"/>
    <col min="31" max="31" width="6.88671875" style="5" customWidth="1"/>
    <col min="32" max="32" width="10.77734375" style="5" customWidth="1"/>
    <col min="33" max="33" width="11.6640625" style="5" customWidth="1"/>
    <col min="34" max="34" width="10.77734375" style="5" customWidth="1"/>
    <col min="35" max="242" width="7.99609375" style="5" bestFit="1" customWidth="1"/>
    <col min="243" max="16384" width="7.99609375" style="5" customWidth="1"/>
  </cols>
  <sheetData>
    <row r="1" spans="1:218" ht="12.75">
      <c r="A1" s="4"/>
      <c r="B1" s="4"/>
      <c r="C1" s="4"/>
      <c r="D1" s="9"/>
      <c r="E1" s="9"/>
      <c r="F1" s="9"/>
      <c r="G1" s="9"/>
      <c r="H1" s="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</row>
    <row r="2" spans="1:218" ht="19.5" customHeight="1">
      <c r="A2" s="1" t="s">
        <v>3</v>
      </c>
      <c r="C2" s="365" t="s">
        <v>201</v>
      </c>
      <c r="D2" s="365"/>
      <c r="E2" s="36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</row>
    <row r="3" spans="1:218" ht="12.75" customHeight="1">
      <c r="A3" s="24" t="s">
        <v>202</v>
      </c>
      <c r="C3" s="382" t="s">
        <v>47</v>
      </c>
      <c r="D3" s="382"/>
      <c r="E3" s="3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</row>
    <row r="4" spans="1:218" ht="12.75" customHeight="1">
      <c r="A4" s="42" t="s">
        <v>687</v>
      </c>
      <c r="C4" s="382" t="s">
        <v>48</v>
      </c>
      <c r="D4" s="382"/>
      <c r="E4" s="38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</row>
    <row r="5" spans="1:218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</row>
    <row r="6" spans="1:218" s="71" customFormat="1" ht="18">
      <c r="A6" s="409" t="s">
        <v>203</v>
      </c>
      <c r="B6" s="409"/>
      <c r="C6" s="409"/>
      <c r="D6" s="409"/>
      <c r="E6" s="409"/>
      <c r="F6" s="25"/>
      <c r="G6" s="25"/>
      <c r="H6" s="25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</row>
    <row r="7" spans="1:218" s="71" customFormat="1" ht="18">
      <c r="A7" s="407" t="s">
        <v>680</v>
      </c>
      <c r="B7" s="407"/>
      <c r="C7" s="407"/>
      <c r="D7" s="407"/>
      <c r="E7" s="407"/>
      <c r="F7" s="72"/>
      <c r="G7" s="72"/>
      <c r="H7" s="72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</row>
    <row r="8" spans="1:218" ht="18" customHeight="1">
      <c r="A8" s="73"/>
      <c r="B8" s="73"/>
      <c r="C8" s="73"/>
      <c r="D8" s="73"/>
      <c r="E8" s="7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</row>
    <row r="9" spans="1:218" s="43" customFormat="1" ht="18" customHeight="1">
      <c r="A9" s="74" t="s">
        <v>204</v>
      </c>
      <c r="B9" s="74"/>
      <c r="C9" s="74"/>
      <c r="D9" s="74"/>
      <c r="E9" s="74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</row>
    <row r="10" spans="1:218" ht="18" customHeight="1">
      <c r="A10" s="74" t="s">
        <v>205</v>
      </c>
      <c r="B10" s="73"/>
      <c r="C10" s="75"/>
      <c r="D10" s="73"/>
      <c r="E10" s="7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</row>
    <row r="11" spans="1:218" ht="18" customHeight="1">
      <c r="A11" s="76" t="s">
        <v>206</v>
      </c>
      <c r="B11" s="73"/>
      <c r="C11" s="73"/>
      <c r="D11" s="76"/>
      <c r="E11" s="7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</row>
    <row r="12" spans="1:218" ht="18" customHeight="1">
      <c r="A12" s="76" t="s">
        <v>207</v>
      </c>
      <c r="B12" s="73"/>
      <c r="C12" s="73"/>
      <c r="D12" s="73"/>
      <c r="E12" s="7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</row>
    <row r="13" spans="1:218" ht="18" customHeight="1">
      <c r="A13" s="76" t="s">
        <v>208</v>
      </c>
      <c r="B13" s="73"/>
      <c r="C13" s="73"/>
      <c r="D13" s="73"/>
      <c r="E13" s="7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</row>
    <row r="14" spans="1:218" ht="18" customHeight="1">
      <c r="A14" s="76" t="s">
        <v>209</v>
      </c>
      <c r="B14" s="73"/>
      <c r="C14" s="73"/>
      <c r="D14" s="73"/>
      <c r="E14" s="7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</row>
    <row r="15" spans="1:218" ht="18" customHeight="1">
      <c r="A15" s="76" t="s">
        <v>210</v>
      </c>
      <c r="B15" s="73"/>
      <c r="C15" s="73"/>
      <c r="D15" s="73"/>
      <c r="E15" s="7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</row>
    <row r="16" spans="1:218" ht="18" customHeight="1">
      <c r="A16" s="76" t="s">
        <v>211</v>
      </c>
      <c r="B16" s="73"/>
      <c r="C16" s="73"/>
      <c r="D16" s="73"/>
      <c r="E16" s="7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</row>
    <row r="17" spans="1:218" ht="18" customHeight="1">
      <c r="A17" s="76" t="s">
        <v>212</v>
      </c>
      <c r="B17" s="73"/>
      <c r="C17" s="73"/>
      <c r="D17" s="73"/>
      <c r="E17" s="7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</row>
    <row r="18" spans="1:218" ht="18" customHeight="1">
      <c r="A18" s="77" t="s">
        <v>213</v>
      </c>
      <c r="B18" s="73"/>
      <c r="C18" s="73"/>
      <c r="D18" s="73"/>
      <c r="E18" s="7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</row>
    <row r="19" spans="1:218" ht="18" customHeight="1">
      <c r="A19" s="76" t="s">
        <v>214</v>
      </c>
      <c r="B19" s="73"/>
      <c r="C19" s="73"/>
      <c r="D19" s="73"/>
      <c r="E19" s="7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</row>
    <row r="20" spans="1:218" ht="18" customHeight="1">
      <c r="A20" s="76" t="s">
        <v>215</v>
      </c>
      <c r="B20" s="73"/>
      <c r="C20" s="73"/>
      <c r="D20" s="73"/>
      <c r="E20" s="7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</row>
    <row r="21" spans="1:218" ht="18" customHeight="1">
      <c r="A21" s="76" t="s">
        <v>216</v>
      </c>
      <c r="B21" s="73"/>
      <c r="C21" s="73"/>
      <c r="D21" s="73"/>
      <c r="E21" s="7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</row>
    <row r="22" spans="1:218" ht="18" customHeight="1">
      <c r="A22" s="76" t="s">
        <v>217</v>
      </c>
      <c r="B22" s="73"/>
      <c r="C22" s="73"/>
      <c r="D22" s="73"/>
      <c r="E22" s="7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</row>
    <row r="23" spans="1:218" ht="18" customHeight="1">
      <c r="A23" s="76" t="s">
        <v>218</v>
      </c>
      <c r="B23" s="73"/>
      <c r="C23" s="73"/>
      <c r="D23" s="73"/>
      <c r="E23" s="7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</row>
    <row r="24" spans="1:218" ht="18" customHeight="1">
      <c r="A24" s="76" t="s">
        <v>219</v>
      </c>
      <c r="B24" s="73"/>
      <c r="C24" s="73"/>
      <c r="D24" s="73"/>
      <c r="E24" s="7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</row>
    <row r="25" spans="1:218" ht="18" customHeight="1">
      <c r="A25" s="78" t="s">
        <v>220</v>
      </c>
      <c r="B25" s="73"/>
      <c r="C25" s="73"/>
      <c r="D25" s="73"/>
      <c r="E25" s="7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</row>
    <row r="26" spans="1:218" ht="18" customHeight="1">
      <c r="A26" s="76" t="s">
        <v>221</v>
      </c>
      <c r="B26" s="76" t="s">
        <v>222</v>
      </c>
      <c r="C26" s="73"/>
      <c r="D26" s="73"/>
      <c r="E26" s="7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</row>
    <row r="27" spans="1:218" ht="18" customHeight="1">
      <c r="A27" s="76" t="s">
        <v>223</v>
      </c>
      <c r="B27" s="73"/>
      <c r="C27" s="73"/>
      <c r="D27" s="73"/>
      <c r="E27" s="7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</row>
    <row r="28" spans="1:218" ht="18" customHeight="1">
      <c r="A28" s="76" t="s">
        <v>224</v>
      </c>
      <c r="B28" s="73"/>
      <c r="C28" s="73"/>
      <c r="D28" s="73"/>
      <c r="E28" s="7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</row>
    <row r="29" spans="1:218" ht="18" customHeight="1">
      <c r="A29" s="76" t="s">
        <v>225</v>
      </c>
      <c r="B29" s="73"/>
      <c r="C29" s="73"/>
      <c r="D29" s="73"/>
      <c r="E29" s="7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</row>
    <row r="30" spans="1:218" ht="18" customHeight="1">
      <c r="A30" s="76" t="s">
        <v>226</v>
      </c>
      <c r="B30" s="73"/>
      <c r="C30" s="73"/>
      <c r="D30" s="73"/>
      <c r="E30" s="7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</row>
    <row r="31" spans="1:218" ht="18" customHeight="1">
      <c r="A31" s="76" t="s">
        <v>227</v>
      </c>
      <c r="B31" s="73"/>
      <c r="C31" s="73"/>
      <c r="D31" s="73"/>
      <c r="E31" s="7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</row>
    <row r="32" spans="1:218" ht="18" customHeight="1">
      <c r="A32" s="76" t="s">
        <v>228</v>
      </c>
      <c r="B32" s="73"/>
      <c r="C32" s="73"/>
      <c r="D32" s="73"/>
      <c r="E32" s="7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</row>
    <row r="33" spans="1:218" ht="18" customHeight="1">
      <c r="A33" s="76" t="s">
        <v>229</v>
      </c>
      <c r="B33" s="73"/>
      <c r="C33" s="73"/>
      <c r="D33" s="73"/>
      <c r="E33" s="7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</row>
    <row r="34" spans="1:218" ht="18" customHeight="1">
      <c r="A34" s="76" t="s">
        <v>230</v>
      </c>
      <c r="B34" s="73"/>
      <c r="C34" s="73"/>
      <c r="D34" s="73"/>
      <c r="E34" s="7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</row>
    <row r="35" spans="1:218" ht="18" customHeight="1">
      <c r="A35" s="76" t="s">
        <v>231</v>
      </c>
      <c r="B35" s="73"/>
      <c r="C35" s="73"/>
      <c r="D35" s="73"/>
      <c r="E35" s="7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</row>
    <row r="36" spans="1:218" ht="18" customHeight="1">
      <c r="A36" s="76" t="s">
        <v>232</v>
      </c>
      <c r="B36" s="73"/>
      <c r="C36" s="73"/>
      <c r="D36" s="73"/>
      <c r="E36" s="7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</row>
    <row r="37" spans="1:218" ht="18" customHeight="1">
      <c r="A37" s="76" t="s">
        <v>233</v>
      </c>
      <c r="B37" s="73"/>
      <c r="C37" s="73"/>
      <c r="D37" s="73"/>
      <c r="E37" s="7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</row>
    <row r="38" spans="1:218" ht="18" customHeight="1">
      <c r="A38" s="76" t="s">
        <v>234</v>
      </c>
      <c r="B38" s="73"/>
      <c r="C38" s="73"/>
      <c r="D38" s="73"/>
      <c r="E38" s="7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</row>
    <row r="39" spans="1:218" ht="18" customHeight="1">
      <c r="A39" s="76" t="s">
        <v>235</v>
      </c>
      <c r="B39" s="73"/>
      <c r="C39" s="73"/>
      <c r="D39" s="73"/>
      <c r="E39" s="7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</row>
    <row r="40" spans="1:218" ht="18" customHeight="1">
      <c r="A40" s="76" t="s">
        <v>236</v>
      </c>
      <c r="B40" s="73"/>
      <c r="C40" s="73"/>
      <c r="D40" s="73"/>
      <c r="E40" s="7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</row>
    <row r="41" spans="1:218" ht="18" customHeight="1">
      <c r="A41" s="77"/>
      <c r="B41" s="73"/>
      <c r="C41" s="73"/>
      <c r="D41" s="73"/>
      <c r="E41" s="7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</row>
    <row r="42" spans="1:218" ht="18" customHeight="1">
      <c r="A42" s="74" t="s">
        <v>237</v>
      </c>
      <c r="B42" s="73"/>
      <c r="C42" s="73"/>
      <c r="D42" s="73"/>
      <c r="E42" s="73"/>
      <c r="F42" s="4"/>
      <c r="G42" s="4"/>
      <c r="H42" s="7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</row>
    <row r="43" spans="1:218" ht="18" customHeight="1">
      <c r="A43" s="73" t="s">
        <v>238</v>
      </c>
      <c r="B43" s="73"/>
      <c r="C43" s="73"/>
      <c r="D43" s="73"/>
      <c r="E43" s="73"/>
      <c r="F43" s="4"/>
      <c r="G43" s="4"/>
      <c r="H43" s="7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</row>
    <row r="44" spans="1:218" ht="18" customHeight="1">
      <c r="A44" s="80" t="s">
        <v>239</v>
      </c>
      <c r="B44" s="80"/>
      <c r="C44" s="80"/>
      <c r="D44" s="80"/>
      <c r="E44" s="73"/>
      <c r="F44" s="4"/>
      <c r="G44" s="4"/>
      <c r="H44" s="7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</row>
    <row r="45" spans="1:218" s="43" customFormat="1" ht="18" customHeight="1">
      <c r="A45" s="74"/>
      <c r="B45" s="74"/>
      <c r="C45" s="74"/>
      <c r="D45" s="74"/>
      <c r="E45" s="74"/>
      <c r="F45" s="42"/>
      <c r="G45" s="42"/>
      <c r="H45" s="42"/>
      <c r="I45" s="42"/>
      <c r="J45" s="42"/>
      <c r="K45" s="42"/>
      <c r="L45" s="42"/>
      <c r="M45" s="42"/>
      <c r="N45" s="42"/>
      <c r="O45" s="81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</row>
    <row r="46" spans="1:218" ht="18" customHeight="1">
      <c r="A46" s="73" t="s">
        <v>240</v>
      </c>
      <c r="B46" s="73"/>
      <c r="C46" s="75"/>
      <c r="D46" s="73"/>
      <c r="E46" s="7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</row>
    <row r="47" spans="1:218" ht="18" customHeight="1">
      <c r="A47" s="76" t="s">
        <v>241</v>
      </c>
      <c r="B47" s="73"/>
      <c r="C47" s="73"/>
      <c r="D47" s="76"/>
      <c r="E47" s="7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</row>
    <row r="48" spans="1:218" ht="18" customHeight="1">
      <c r="A48" s="73" t="s">
        <v>242</v>
      </c>
      <c r="B48" s="73"/>
      <c r="C48" s="73"/>
      <c r="D48" s="73"/>
      <c r="E48" s="7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</row>
    <row r="49" spans="1:218" ht="18" customHeight="1">
      <c r="A49" s="73"/>
      <c r="B49" s="73"/>
      <c r="C49" s="73"/>
      <c r="D49" s="73"/>
      <c r="E49" s="7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</row>
    <row r="50" spans="1:218" s="83" customFormat="1" ht="18" customHeight="1">
      <c r="A50" s="74" t="s">
        <v>243</v>
      </c>
      <c r="B50" s="74"/>
      <c r="C50" s="74"/>
      <c r="D50" s="74"/>
      <c r="E50" s="73"/>
      <c r="F50" s="3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</row>
    <row r="51" spans="1:218" s="84" customFormat="1" ht="18" customHeight="1">
      <c r="A51" s="73" t="s">
        <v>244</v>
      </c>
      <c r="B51" s="73"/>
      <c r="C51" s="73"/>
      <c r="D51" s="73"/>
      <c r="E51" s="7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</row>
    <row r="52" spans="1:218" s="84" customFormat="1" ht="18" customHeight="1">
      <c r="A52" s="73" t="s">
        <v>245</v>
      </c>
      <c r="B52" s="73"/>
      <c r="C52" s="73"/>
      <c r="D52" s="73"/>
      <c r="E52" s="7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</row>
    <row r="53" spans="1:218" s="84" customFormat="1" ht="18" customHeight="1">
      <c r="A53" s="73" t="s">
        <v>694</v>
      </c>
      <c r="B53" s="73"/>
      <c r="C53" s="73"/>
      <c r="D53" s="73"/>
      <c r="E53" s="7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</row>
    <row r="54" spans="1:218" s="84" customFormat="1" ht="18" customHeight="1">
      <c r="A54" s="73"/>
      <c r="B54" s="73"/>
      <c r="C54" s="73"/>
      <c r="D54" s="73"/>
      <c r="E54" s="7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</row>
    <row r="55" spans="1:218" s="84" customFormat="1" ht="18" customHeight="1">
      <c r="A55" s="74" t="s">
        <v>246</v>
      </c>
      <c r="B55" s="73"/>
      <c r="C55" s="73"/>
      <c r="D55" s="73"/>
      <c r="E55" s="7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</row>
    <row r="56" spans="1:218" s="84" customFormat="1" ht="18" customHeight="1">
      <c r="A56" s="73" t="s">
        <v>247</v>
      </c>
      <c r="B56" s="73"/>
      <c r="C56" s="73"/>
      <c r="D56" s="73"/>
      <c r="E56" s="7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</row>
    <row r="57" spans="1:218" s="83" customFormat="1" ht="18" customHeight="1">
      <c r="A57" s="74"/>
      <c r="B57" s="74"/>
      <c r="C57" s="74"/>
      <c r="D57" s="74"/>
      <c r="E57" s="74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</row>
    <row r="58" spans="1:218" s="83" customFormat="1" ht="18" customHeight="1">
      <c r="A58" s="73" t="s">
        <v>248</v>
      </c>
      <c r="B58" s="73"/>
      <c r="C58" s="73"/>
      <c r="D58" s="73"/>
      <c r="E58" s="74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</row>
    <row r="59" spans="1:218" s="84" customFormat="1" ht="18" customHeight="1">
      <c r="A59" s="73" t="s">
        <v>249</v>
      </c>
      <c r="B59" s="73"/>
      <c r="C59" s="73"/>
      <c r="D59" s="73"/>
      <c r="E59" s="7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</row>
    <row r="60" spans="1:218" s="84" customFormat="1" ht="18" customHeight="1">
      <c r="A60" s="73" t="s">
        <v>250</v>
      </c>
      <c r="B60" s="73"/>
      <c r="C60" s="73"/>
      <c r="D60" s="73"/>
      <c r="E60" s="7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</row>
    <row r="61" spans="1:218" s="84" customFormat="1" ht="18" customHeight="1">
      <c r="A61" s="73" t="s">
        <v>251</v>
      </c>
      <c r="B61" s="73"/>
      <c r="C61" s="73"/>
      <c r="D61" s="73"/>
      <c r="E61" s="7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</row>
    <row r="62" spans="1:218" s="84" customFormat="1" ht="18" customHeight="1">
      <c r="A62" s="73" t="s">
        <v>252</v>
      </c>
      <c r="B62" s="73"/>
      <c r="C62" s="73"/>
      <c r="D62" s="73"/>
      <c r="E62" s="7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</row>
    <row r="63" spans="1:218" s="84" customFormat="1" ht="18" customHeight="1">
      <c r="A63" s="73" t="s">
        <v>253</v>
      </c>
      <c r="B63" s="73"/>
      <c r="C63" s="73"/>
      <c r="D63" s="73"/>
      <c r="E63" s="7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</row>
    <row r="64" spans="1:218" s="84" customFormat="1" ht="18" customHeight="1">
      <c r="A64" s="73" t="s">
        <v>254</v>
      </c>
      <c r="B64" s="73"/>
      <c r="C64" s="73"/>
      <c r="D64" s="73"/>
      <c r="E64" s="7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</row>
    <row r="65" spans="1:218" s="84" customFormat="1" ht="18" customHeight="1">
      <c r="A65" s="73" t="s">
        <v>255</v>
      </c>
      <c r="B65" s="73"/>
      <c r="C65" s="73"/>
      <c r="D65" s="73"/>
      <c r="E65" s="7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</row>
    <row r="66" spans="1:218" s="84" customFormat="1" ht="18" customHeight="1">
      <c r="A66" s="73" t="s">
        <v>256</v>
      </c>
      <c r="B66" s="73"/>
      <c r="C66" s="73"/>
      <c r="D66" s="73"/>
      <c r="E66" s="7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</row>
    <row r="67" spans="1:218" s="84" customFormat="1" ht="18" customHeight="1">
      <c r="A67" s="73" t="s">
        <v>257</v>
      </c>
      <c r="B67" s="73"/>
      <c r="C67" s="73"/>
      <c r="D67" s="73"/>
      <c r="E67" s="7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</row>
    <row r="68" spans="1:218" s="84" customFormat="1" ht="18" customHeight="1">
      <c r="A68" s="73" t="s">
        <v>258</v>
      </c>
      <c r="B68" s="73"/>
      <c r="C68" s="73"/>
      <c r="D68" s="73"/>
      <c r="E68" s="7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</row>
    <row r="69" spans="1:218" s="84" customFormat="1" ht="18" customHeight="1">
      <c r="A69" s="73" t="s">
        <v>259</v>
      </c>
      <c r="B69" s="73"/>
      <c r="C69" s="73"/>
      <c r="D69" s="73"/>
      <c r="E69" s="7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</row>
    <row r="70" spans="1:218" s="84" customFormat="1" ht="18" customHeight="1">
      <c r="A70" s="73" t="s">
        <v>260</v>
      </c>
      <c r="B70" s="73"/>
      <c r="C70" s="73"/>
      <c r="D70" s="73"/>
      <c r="E70" s="7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</row>
    <row r="71" spans="1:218" s="84" customFormat="1" ht="18" customHeight="1">
      <c r="A71" s="73" t="s">
        <v>261</v>
      </c>
      <c r="B71" s="73"/>
      <c r="C71" s="73"/>
      <c r="D71" s="73"/>
      <c r="E71" s="7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</row>
    <row r="72" spans="1:218" s="84" customFormat="1" ht="18" customHeight="1">
      <c r="A72" s="73" t="s">
        <v>262</v>
      </c>
      <c r="B72" s="73"/>
      <c r="C72" s="73"/>
      <c r="D72" s="73"/>
      <c r="E72" s="7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</row>
    <row r="73" spans="1:218" s="84" customFormat="1" ht="18" customHeight="1">
      <c r="A73" s="73" t="s">
        <v>263</v>
      </c>
      <c r="B73" s="73"/>
      <c r="C73" s="73"/>
      <c r="D73" s="73"/>
      <c r="E73" s="7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</row>
    <row r="74" spans="1:218" s="84" customFormat="1" ht="18" customHeight="1">
      <c r="A74" s="73" t="s">
        <v>264</v>
      </c>
      <c r="B74" s="73"/>
      <c r="C74" s="73"/>
      <c r="D74" s="73"/>
      <c r="E74" s="7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</row>
    <row r="75" spans="1:218" s="84" customFormat="1" ht="18" customHeight="1">
      <c r="A75" s="73" t="s">
        <v>265</v>
      </c>
      <c r="B75" s="73"/>
      <c r="C75" s="73"/>
      <c r="D75" s="73"/>
      <c r="E75" s="7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</row>
    <row r="76" spans="1:218" s="84" customFormat="1" ht="18" customHeight="1">
      <c r="A76" s="73" t="s">
        <v>266</v>
      </c>
      <c r="B76" s="73"/>
      <c r="C76" s="73"/>
      <c r="D76" s="73"/>
      <c r="E76" s="7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</row>
    <row r="77" spans="1:218" s="84" customFormat="1" ht="18" customHeight="1">
      <c r="A77" s="73" t="s">
        <v>267</v>
      </c>
      <c r="B77" s="73"/>
      <c r="C77" s="73"/>
      <c r="D77" s="73"/>
      <c r="E77" s="7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</row>
    <row r="78" spans="1:218" s="84" customFormat="1" ht="18" customHeight="1">
      <c r="A78" s="73" t="s">
        <v>268</v>
      </c>
      <c r="B78" s="73"/>
      <c r="C78" s="73"/>
      <c r="D78" s="73"/>
      <c r="E78" s="7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</row>
    <row r="79" spans="1:218" s="84" customFormat="1" ht="18" customHeight="1">
      <c r="A79" s="73" t="s">
        <v>269</v>
      </c>
      <c r="B79" s="73"/>
      <c r="C79" s="73"/>
      <c r="D79" s="73"/>
      <c r="E79" s="7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</row>
    <row r="80" spans="1:218" s="84" customFormat="1" ht="18" customHeight="1">
      <c r="A80" s="73" t="s">
        <v>270</v>
      </c>
      <c r="B80" s="73"/>
      <c r="C80" s="73"/>
      <c r="D80" s="73"/>
      <c r="E80" s="7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</row>
    <row r="81" spans="1:218" s="84" customFormat="1" ht="18" customHeight="1">
      <c r="A81" s="73" t="s">
        <v>271</v>
      </c>
      <c r="B81" s="73"/>
      <c r="C81" s="73"/>
      <c r="D81" s="73"/>
      <c r="E81" s="7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</row>
    <row r="82" spans="1:218" s="84" customFormat="1" ht="18" customHeight="1">
      <c r="A82" s="73" t="s">
        <v>272</v>
      </c>
      <c r="B82" s="73"/>
      <c r="C82" s="73"/>
      <c r="D82" s="73"/>
      <c r="E82" s="7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</row>
    <row r="83" spans="1:218" s="83" customFormat="1" ht="18" customHeight="1">
      <c r="A83" s="74" t="s">
        <v>273</v>
      </c>
      <c r="B83" s="74"/>
      <c r="C83" s="74"/>
      <c r="D83" s="74"/>
      <c r="E83" s="74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2"/>
      <c r="GK83" s="82"/>
      <c r="GL83" s="82"/>
      <c r="GM83" s="82"/>
      <c r="GN83" s="82"/>
      <c r="GO83" s="82"/>
      <c r="GP83" s="82"/>
      <c r="GQ83" s="82"/>
      <c r="GR83" s="82"/>
      <c r="GS83" s="82"/>
      <c r="GT83" s="82"/>
      <c r="GU83" s="82"/>
      <c r="GV83" s="82"/>
      <c r="GW83" s="82"/>
      <c r="GX83" s="82"/>
      <c r="GY83" s="82"/>
      <c r="GZ83" s="82"/>
      <c r="HA83" s="82"/>
      <c r="HB83" s="82"/>
      <c r="HC83" s="82"/>
      <c r="HD83" s="82"/>
      <c r="HE83" s="82"/>
      <c r="HF83" s="82"/>
      <c r="HG83" s="82"/>
      <c r="HH83" s="82"/>
      <c r="HI83" s="82"/>
      <c r="HJ83" s="82"/>
    </row>
    <row r="84" spans="1:218" s="84" customFormat="1" ht="18" customHeight="1">
      <c r="A84" s="73" t="s">
        <v>274</v>
      </c>
      <c r="B84" s="73"/>
      <c r="C84" s="73"/>
      <c r="D84" s="73"/>
      <c r="E84" s="7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</row>
    <row r="85" spans="1:218" s="84" customFormat="1" ht="18" customHeight="1">
      <c r="A85" s="73" t="s">
        <v>275</v>
      </c>
      <c r="B85" s="73"/>
      <c r="C85" s="73"/>
      <c r="D85" s="73"/>
      <c r="E85" s="7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</row>
    <row r="86" spans="1:218" s="84" customFormat="1" ht="18" customHeight="1">
      <c r="A86" s="73" t="s">
        <v>276</v>
      </c>
      <c r="B86" s="73"/>
      <c r="C86" s="73"/>
      <c r="D86" s="73"/>
      <c r="E86" s="7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</row>
    <row r="87" spans="1:218" s="84" customFormat="1" ht="18" customHeight="1">
      <c r="A87" s="73" t="s">
        <v>277</v>
      </c>
      <c r="B87" s="73"/>
      <c r="C87" s="73"/>
      <c r="D87" s="73"/>
      <c r="E87" s="7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</row>
    <row r="88" spans="1:218" s="84" customFormat="1" ht="18" customHeight="1">
      <c r="A88" s="73" t="s">
        <v>278</v>
      </c>
      <c r="B88" s="73"/>
      <c r="C88" s="73"/>
      <c r="D88" s="73"/>
      <c r="E88" s="7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</row>
    <row r="89" spans="1:218" s="84" customFormat="1" ht="18" customHeight="1">
      <c r="A89" s="73" t="s">
        <v>279</v>
      </c>
      <c r="B89" s="73"/>
      <c r="C89" s="73"/>
      <c r="D89" s="73"/>
      <c r="E89" s="7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</row>
    <row r="90" spans="1:218" s="84" customFormat="1" ht="18" customHeight="1">
      <c r="A90" s="73" t="s">
        <v>280</v>
      </c>
      <c r="B90" s="73"/>
      <c r="C90" s="73"/>
      <c r="D90" s="73"/>
      <c r="E90" s="7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</row>
    <row r="91" spans="1:218" s="84" customFormat="1" ht="18" customHeight="1">
      <c r="A91" s="73" t="s">
        <v>281</v>
      </c>
      <c r="B91" s="73"/>
      <c r="C91" s="73"/>
      <c r="D91" s="73"/>
      <c r="E91" s="7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</row>
    <row r="92" spans="1:218" s="84" customFormat="1" ht="18" customHeight="1">
      <c r="A92" s="73" t="s">
        <v>282</v>
      </c>
      <c r="B92" s="73"/>
      <c r="C92" s="73"/>
      <c r="D92" s="73"/>
      <c r="E92" s="7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</row>
    <row r="93" spans="1:218" s="84" customFormat="1" ht="18" customHeight="1">
      <c r="A93" s="73" t="s">
        <v>283</v>
      </c>
      <c r="B93" s="73"/>
      <c r="C93" s="73"/>
      <c r="D93" s="73"/>
      <c r="E93" s="7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</row>
    <row r="94" spans="1:218" s="84" customFormat="1" ht="18" customHeight="1">
      <c r="A94" s="73" t="s">
        <v>284</v>
      </c>
      <c r="B94" s="73"/>
      <c r="C94" s="73"/>
      <c r="D94" s="73"/>
      <c r="E94" s="7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</row>
    <row r="95" spans="1:218" s="84" customFormat="1" ht="18" customHeight="1">
      <c r="A95" s="73" t="s">
        <v>285</v>
      </c>
      <c r="B95" s="73"/>
      <c r="C95" s="73"/>
      <c r="D95" s="73"/>
      <c r="E95" s="7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</row>
    <row r="96" spans="1:218" s="84" customFormat="1" ht="18" customHeight="1">
      <c r="A96" s="73" t="s">
        <v>286</v>
      </c>
      <c r="B96" s="73"/>
      <c r="C96" s="73"/>
      <c r="D96" s="73"/>
      <c r="E96" s="7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</row>
    <row r="97" spans="1:218" s="84" customFormat="1" ht="18" customHeight="1">
      <c r="A97" s="73" t="s">
        <v>287</v>
      </c>
      <c r="B97" s="73"/>
      <c r="C97" s="73"/>
      <c r="D97" s="73"/>
      <c r="E97" s="7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</row>
    <row r="98" spans="1:218" s="84" customFormat="1" ht="18" customHeight="1">
      <c r="A98" s="73" t="s">
        <v>288</v>
      </c>
      <c r="B98" s="73"/>
      <c r="C98" s="73"/>
      <c r="D98" s="73"/>
      <c r="E98" s="7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</row>
    <row r="99" spans="1:218" s="84" customFormat="1" ht="18" customHeight="1">
      <c r="A99" s="73" t="s">
        <v>289</v>
      </c>
      <c r="B99" s="73"/>
      <c r="C99" s="73"/>
      <c r="D99" s="73"/>
      <c r="E99" s="7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</row>
    <row r="100" spans="1:218" s="84" customFormat="1" ht="18" customHeight="1">
      <c r="A100" s="73" t="s">
        <v>290</v>
      </c>
      <c r="B100" s="73"/>
      <c r="C100" s="73"/>
      <c r="D100" s="73"/>
      <c r="E100" s="7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</row>
    <row r="101" spans="1:218" s="84" customFormat="1" ht="18" customHeight="1">
      <c r="A101" s="73" t="s">
        <v>291</v>
      </c>
      <c r="B101" s="73"/>
      <c r="C101" s="73"/>
      <c r="D101" s="73"/>
      <c r="E101" s="7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</row>
    <row r="102" spans="1:218" s="84" customFormat="1" ht="18" customHeight="1">
      <c r="A102" s="73" t="s">
        <v>292</v>
      </c>
      <c r="B102" s="73"/>
      <c r="C102" s="73"/>
      <c r="D102" s="73"/>
      <c r="E102" s="7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</row>
    <row r="103" spans="1:218" s="84" customFormat="1" ht="18" customHeight="1">
      <c r="A103" s="73" t="s">
        <v>293</v>
      </c>
      <c r="B103" s="73"/>
      <c r="C103" s="73"/>
      <c r="D103" s="73"/>
      <c r="E103" s="7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</row>
    <row r="104" spans="1:218" s="84" customFormat="1" ht="18" customHeight="1">
      <c r="A104" s="74" t="s">
        <v>294</v>
      </c>
      <c r="B104" s="74"/>
      <c r="C104" s="73"/>
      <c r="D104" s="73"/>
      <c r="E104" s="7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</row>
    <row r="105" spans="1:218" s="84" customFormat="1" ht="18" customHeight="1">
      <c r="A105" s="73"/>
      <c r="B105" s="73"/>
      <c r="C105" s="73"/>
      <c r="D105" s="73" t="s">
        <v>295</v>
      </c>
      <c r="E105" s="73"/>
      <c r="F105" s="3"/>
      <c r="G105" s="3"/>
      <c r="H105" s="3"/>
      <c r="I105" s="3"/>
      <c r="J105" s="3"/>
      <c r="K105" s="3"/>
      <c r="L105" s="3"/>
      <c r="M105" s="3"/>
      <c r="N105" s="85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</row>
    <row r="106" spans="1:218" s="84" customFormat="1" ht="26.25" customHeight="1">
      <c r="A106" s="86" t="s">
        <v>296</v>
      </c>
      <c r="B106" s="74"/>
      <c r="C106" s="87"/>
      <c r="D106" s="159" t="s">
        <v>683</v>
      </c>
      <c r="E106" s="159" t="s">
        <v>298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</row>
    <row r="107" spans="1:218" s="84" customFormat="1" ht="18" customHeight="1">
      <c r="A107" s="73" t="s">
        <v>299</v>
      </c>
      <c r="B107" s="73"/>
      <c r="C107" s="75"/>
      <c r="D107" s="73">
        <v>41707270</v>
      </c>
      <c r="E107" s="73">
        <v>31972637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</row>
    <row r="108" spans="1:218" s="84" customFormat="1" ht="18" customHeight="1">
      <c r="A108" s="73" t="s">
        <v>300</v>
      </c>
      <c r="B108" s="73"/>
      <c r="C108" s="75"/>
      <c r="D108" s="73">
        <v>914433661</v>
      </c>
      <c r="E108" s="73">
        <v>3589996523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</row>
    <row r="109" spans="1:218" s="84" customFormat="1" ht="18" customHeight="1">
      <c r="A109" s="73" t="s">
        <v>301</v>
      </c>
      <c r="B109" s="73"/>
      <c r="C109" s="73"/>
      <c r="D109" s="73">
        <v>0</v>
      </c>
      <c r="E109" s="73">
        <v>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</row>
    <row r="110" spans="1:218" s="84" customFormat="1" ht="18" customHeight="1">
      <c r="A110" s="73" t="s">
        <v>302</v>
      </c>
      <c r="B110" s="73"/>
      <c r="C110" s="73"/>
      <c r="D110" s="73">
        <v>0</v>
      </c>
      <c r="E110" s="73">
        <v>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</row>
    <row r="111" spans="1:218" s="84" customFormat="1" ht="18" customHeight="1">
      <c r="A111" s="89" t="s">
        <v>303</v>
      </c>
      <c r="B111" s="74"/>
      <c r="C111" s="74"/>
      <c r="D111" s="74">
        <f>SUM(D107:D110)</f>
        <v>956140931</v>
      </c>
      <c r="E111" s="74">
        <f>SUM(E107:E110)</f>
        <v>3621969160</v>
      </c>
      <c r="F111" s="3"/>
      <c r="G111" s="3"/>
      <c r="H111" s="3"/>
      <c r="I111" s="3"/>
      <c r="J111" s="3"/>
      <c r="K111" s="85"/>
      <c r="L111" s="90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</row>
    <row r="112" spans="1:218" s="84" customFormat="1" ht="18" customHeight="1">
      <c r="A112" s="86" t="s">
        <v>304</v>
      </c>
      <c r="B112" s="408" t="s">
        <v>683</v>
      </c>
      <c r="C112" s="408"/>
      <c r="D112" s="408" t="s">
        <v>298</v>
      </c>
      <c r="E112" s="408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</row>
    <row r="113" spans="1:218" s="84" customFormat="1" ht="18" customHeight="1">
      <c r="A113" s="86"/>
      <c r="B113" s="89" t="s">
        <v>305</v>
      </c>
      <c r="C113" s="89" t="s">
        <v>306</v>
      </c>
      <c r="D113" s="89" t="s">
        <v>305</v>
      </c>
      <c r="E113" s="89" t="s">
        <v>306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</row>
    <row r="114" spans="1:218" s="83" customFormat="1" ht="18" customHeight="1">
      <c r="A114" s="74" t="s">
        <v>307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82"/>
      <c r="FQ114" s="82"/>
      <c r="FR114" s="82"/>
      <c r="FS114" s="82"/>
      <c r="FT114" s="82"/>
      <c r="FU114" s="82"/>
      <c r="FV114" s="82"/>
      <c r="FW114" s="82"/>
      <c r="FX114" s="82"/>
      <c r="FY114" s="82"/>
      <c r="FZ114" s="82"/>
      <c r="GA114" s="82"/>
      <c r="GB114" s="82"/>
      <c r="GC114" s="82"/>
      <c r="GD114" s="82"/>
      <c r="GE114" s="82"/>
      <c r="GF114" s="82"/>
      <c r="GG114" s="82"/>
      <c r="GH114" s="82"/>
      <c r="GI114" s="82"/>
      <c r="GJ114" s="82"/>
      <c r="GK114" s="82"/>
      <c r="GL114" s="82"/>
      <c r="GM114" s="82"/>
      <c r="GN114" s="82"/>
      <c r="GO114" s="82"/>
      <c r="GP114" s="82"/>
      <c r="GQ114" s="82"/>
      <c r="GR114" s="82"/>
      <c r="GS114" s="82"/>
      <c r="GT114" s="82"/>
      <c r="GU114" s="82"/>
      <c r="GV114" s="82"/>
      <c r="GW114" s="82"/>
      <c r="GX114" s="82"/>
      <c r="GY114" s="82"/>
      <c r="GZ114" s="82"/>
      <c r="HA114" s="82"/>
      <c r="HB114" s="82"/>
      <c r="HC114" s="82"/>
      <c r="HD114" s="82"/>
      <c r="HE114" s="82"/>
      <c r="HF114" s="82"/>
      <c r="HG114" s="82"/>
      <c r="HH114" s="82"/>
      <c r="HI114" s="82"/>
      <c r="HJ114" s="82"/>
    </row>
    <row r="115" spans="1:218" s="84" customFormat="1" ht="18" customHeight="1">
      <c r="A115" s="73" t="s">
        <v>308</v>
      </c>
      <c r="B115" s="73">
        <v>0</v>
      </c>
      <c r="C115" s="73">
        <v>0</v>
      </c>
      <c r="D115" s="3">
        <v>51900</v>
      </c>
      <c r="E115" s="73">
        <v>1112995500</v>
      </c>
      <c r="F115" s="3"/>
      <c r="G115" s="3"/>
      <c r="H115" s="3"/>
      <c r="I115" s="3"/>
      <c r="J115" s="3"/>
      <c r="K115" s="3"/>
      <c r="L115" s="3"/>
      <c r="M115" s="3"/>
      <c r="N115" s="3"/>
      <c r="O115" s="9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</row>
    <row r="116" spans="1:218" s="84" customFormat="1" ht="18" customHeight="1">
      <c r="A116" s="73" t="s">
        <v>309</v>
      </c>
      <c r="B116" s="73">
        <v>12035</v>
      </c>
      <c r="C116" s="73">
        <v>376226135</v>
      </c>
      <c r="D116" s="3">
        <v>12035</v>
      </c>
      <c r="E116" s="73">
        <v>376226135</v>
      </c>
      <c r="F116" s="3"/>
      <c r="G116" s="3"/>
      <c r="H116" s="3"/>
      <c r="I116" s="3"/>
      <c r="J116" s="3"/>
      <c r="K116" s="3"/>
      <c r="L116" s="3"/>
      <c r="M116" s="3"/>
      <c r="N116" s="3"/>
      <c r="O116" s="9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</row>
    <row r="117" spans="1:218" s="84" customFormat="1" ht="18" customHeight="1">
      <c r="A117" s="73" t="s">
        <v>310</v>
      </c>
      <c r="B117" s="73">
        <v>666600</v>
      </c>
      <c r="C117" s="73">
        <v>17524905373</v>
      </c>
      <c r="D117" s="3">
        <v>642500</v>
      </c>
      <c r="E117" s="73">
        <v>20017730000</v>
      </c>
      <c r="F117" s="3"/>
      <c r="G117" s="3"/>
      <c r="H117" s="3"/>
      <c r="I117" s="3"/>
      <c r="J117" s="3"/>
      <c r="K117" s="3"/>
      <c r="L117" s="3"/>
      <c r="M117" s="3"/>
      <c r="N117" s="3"/>
      <c r="O117" s="9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</row>
    <row r="118" spans="1:218" s="84" customFormat="1" ht="18" customHeight="1">
      <c r="A118" s="73" t="s">
        <v>311</v>
      </c>
      <c r="B118" s="73">
        <v>1287400</v>
      </c>
      <c r="C118" s="73">
        <v>20626069491</v>
      </c>
      <c r="D118" s="3">
        <v>919300</v>
      </c>
      <c r="E118" s="73">
        <v>16023385806</v>
      </c>
      <c r="F118" s="3"/>
      <c r="G118" s="3"/>
      <c r="H118" s="3"/>
      <c r="I118" s="3"/>
      <c r="J118" s="3"/>
      <c r="K118" s="3"/>
      <c r="L118" s="3"/>
      <c r="M118" s="3"/>
      <c r="N118" s="3"/>
      <c r="O118" s="9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</row>
    <row r="119" spans="1:218" s="84" customFormat="1" ht="18" customHeight="1">
      <c r="A119" s="89" t="s">
        <v>312</v>
      </c>
      <c r="B119" s="74">
        <f>SUM(B115:B118)</f>
        <v>1966035</v>
      </c>
      <c r="C119" s="74">
        <f>SUM(C115:C118)</f>
        <v>38527200999</v>
      </c>
      <c r="D119" s="74">
        <f>SUM(D115:D118)</f>
        <v>1625735</v>
      </c>
      <c r="E119" s="74">
        <f>SUM(E115:E118)</f>
        <v>37530337441</v>
      </c>
      <c r="F119" s="3"/>
      <c r="G119" s="3"/>
      <c r="H119" s="3"/>
      <c r="I119" s="3"/>
      <c r="J119" s="3"/>
      <c r="K119" s="3"/>
      <c r="L119" s="3"/>
      <c r="M119" s="3"/>
      <c r="N119" s="3"/>
      <c r="O119" s="9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</row>
    <row r="120" spans="1:218" s="84" customFormat="1" ht="18" customHeight="1">
      <c r="A120" s="74" t="s">
        <v>313</v>
      </c>
      <c r="B120" s="74">
        <v>0</v>
      </c>
      <c r="C120" s="74">
        <v>18071406800</v>
      </c>
      <c r="D120" s="82">
        <v>0</v>
      </c>
      <c r="E120" s="74">
        <v>584229905</v>
      </c>
      <c r="F120" s="3"/>
      <c r="G120" s="3"/>
      <c r="H120" s="3"/>
      <c r="I120" s="3"/>
      <c r="J120" s="3"/>
      <c r="K120" s="3"/>
      <c r="L120" s="3"/>
      <c r="M120" s="3"/>
      <c r="N120" s="3"/>
      <c r="O120" s="9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</row>
    <row r="121" spans="1:218" s="84" customFormat="1" ht="18" customHeight="1">
      <c r="A121" s="74" t="s">
        <v>314</v>
      </c>
      <c r="B121" s="74"/>
      <c r="C121" s="92">
        <v>-9880013427</v>
      </c>
      <c r="D121" s="92"/>
      <c r="E121" s="92">
        <v>-4860662801</v>
      </c>
      <c r="F121" s="3"/>
      <c r="G121" s="3"/>
      <c r="H121" s="3"/>
      <c r="I121" s="3"/>
      <c r="J121" s="3"/>
      <c r="K121" s="3"/>
      <c r="L121" s="3"/>
      <c r="M121" s="3"/>
      <c r="N121" s="3"/>
      <c r="O121" s="9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</row>
    <row r="122" spans="1:218" s="83" customFormat="1" ht="18" customHeight="1">
      <c r="A122" s="74" t="s">
        <v>315</v>
      </c>
      <c r="B122" s="74"/>
      <c r="C122" s="74">
        <f>SUM(C119:C121)</f>
        <v>46718594372</v>
      </c>
      <c r="D122" s="74"/>
      <c r="E122" s="74">
        <f>SUM(E119:E121)</f>
        <v>33253904545</v>
      </c>
      <c r="F122" s="82"/>
      <c r="G122" s="82"/>
      <c r="H122" s="82"/>
      <c r="I122" s="82"/>
      <c r="J122" s="82"/>
      <c r="K122" s="82"/>
      <c r="L122" s="82"/>
      <c r="M122" s="82"/>
      <c r="N122" s="82"/>
      <c r="O122" s="93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82"/>
      <c r="FG122" s="82"/>
      <c r="FH122" s="82"/>
      <c r="FI122" s="82"/>
      <c r="FJ122" s="82"/>
      <c r="FK122" s="82"/>
      <c r="FL122" s="82"/>
      <c r="FM122" s="82"/>
      <c r="FN122" s="82"/>
      <c r="FO122" s="82"/>
      <c r="FP122" s="82"/>
      <c r="FQ122" s="82"/>
      <c r="FR122" s="82"/>
      <c r="FS122" s="82"/>
      <c r="FT122" s="82"/>
      <c r="FU122" s="82"/>
      <c r="FV122" s="82"/>
      <c r="FW122" s="82"/>
      <c r="FX122" s="82"/>
      <c r="FY122" s="82"/>
      <c r="FZ122" s="82"/>
      <c r="GA122" s="82"/>
      <c r="GB122" s="82"/>
      <c r="GC122" s="82"/>
      <c r="GD122" s="82"/>
      <c r="GE122" s="82"/>
      <c r="GF122" s="82"/>
      <c r="GG122" s="82"/>
      <c r="GH122" s="82"/>
      <c r="GI122" s="82"/>
      <c r="GJ122" s="82"/>
      <c r="GK122" s="82"/>
      <c r="GL122" s="82"/>
      <c r="GM122" s="82"/>
      <c r="GN122" s="82"/>
      <c r="GO122" s="82"/>
      <c r="GP122" s="82"/>
      <c r="GQ122" s="82"/>
      <c r="GR122" s="82"/>
      <c r="GS122" s="82"/>
      <c r="GT122" s="82"/>
      <c r="GU122" s="82"/>
      <c r="GV122" s="82"/>
      <c r="GW122" s="82"/>
      <c r="GX122" s="82"/>
      <c r="GY122" s="82"/>
      <c r="GZ122" s="82"/>
      <c r="HA122" s="82"/>
      <c r="HB122" s="82"/>
      <c r="HC122" s="82"/>
      <c r="HD122" s="82"/>
      <c r="HE122" s="82"/>
      <c r="HF122" s="82"/>
      <c r="HG122" s="82"/>
      <c r="HH122" s="82"/>
      <c r="HI122" s="82"/>
      <c r="HJ122" s="82"/>
    </row>
    <row r="123" spans="1:218" s="84" customFormat="1" ht="30" customHeight="1">
      <c r="A123" s="86" t="s">
        <v>316</v>
      </c>
      <c r="B123" s="73"/>
      <c r="C123" s="73"/>
      <c r="D123" s="159" t="s">
        <v>683</v>
      </c>
      <c r="E123" s="159" t="s">
        <v>298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</row>
    <row r="124" spans="1:218" s="84" customFormat="1" ht="18" customHeight="1">
      <c r="A124" s="73" t="s">
        <v>317</v>
      </c>
      <c r="B124" s="73"/>
      <c r="C124" s="73"/>
      <c r="D124" s="94">
        <v>0</v>
      </c>
      <c r="E124" s="73">
        <v>0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</row>
    <row r="125" spans="1:218" s="84" customFormat="1" ht="18" customHeight="1">
      <c r="A125" s="73" t="s">
        <v>318</v>
      </c>
      <c r="B125" s="73"/>
      <c r="C125" s="73"/>
      <c r="D125" s="73">
        <v>0</v>
      </c>
      <c r="E125" s="73">
        <v>2475000000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</row>
    <row r="126" spans="1:218" s="84" customFormat="1" ht="18" customHeight="1">
      <c r="A126" s="73" t="s">
        <v>319</v>
      </c>
      <c r="B126" s="73"/>
      <c r="C126" s="75"/>
      <c r="D126" s="73">
        <v>0</v>
      </c>
      <c r="E126" s="73">
        <v>0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</row>
    <row r="127" spans="1:218" s="84" customFormat="1" ht="18" customHeight="1">
      <c r="A127" s="73" t="s">
        <v>320</v>
      </c>
      <c r="B127" s="73"/>
      <c r="C127" s="73"/>
      <c r="D127" s="73">
        <v>2546436457</v>
      </c>
      <c r="E127" s="76">
        <v>97798856</v>
      </c>
      <c r="F127" s="3"/>
      <c r="G127" s="3"/>
      <c r="H127" s="3"/>
      <c r="I127" s="3"/>
      <c r="J127" s="3"/>
      <c r="K127" s="3"/>
      <c r="L127" s="3"/>
      <c r="M127" s="3"/>
      <c r="N127" s="3"/>
      <c r="O127" s="9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</row>
    <row r="128" spans="1:218" s="83" customFormat="1" ht="18" customHeight="1">
      <c r="A128" s="89" t="s">
        <v>303</v>
      </c>
      <c r="B128" s="74"/>
      <c r="C128" s="74"/>
      <c r="D128" s="74">
        <f>SUM(D124:D127)</f>
        <v>2546436457</v>
      </c>
      <c r="E128" s="74">
        <f>SUM(E124:E127)</f>
        <v>2572798856</v>
      </c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3"/>
      <c r="AF128" s="3"/>
      <c r="AG128" s="3"/>
      <c r="AH128" s="3"/>
      <c r="AI128" s="3"/>
      <c r="AJ128" s="3"/>
      <c r="AK128" s="3"/>
      <c r="AL128" s="3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/>
      <c r="DY128" s="82"/>
      <c r="DZ128" s="82"/>
      <c r="EA128" s="82"/>
      <c r="EB128" s="82"/>
      <c r="EC128" s="82"/>
      <c r="ED128" s="82"/>
      <c r="EE128" s="82"/>
      <c r="EF128" s="82"/>
      <c r="EG128" s="82"/>
      <c r="EH128" s="82"/>
      <c r="EI128" s="82"/>
      <c r="EJ128" s="82"/>
      <c r="EK128" s="82"/>
      <c r="EL128" s="82"/>
      <c r="EM128" s="82"/>
      <c r="EN128" s="82"/>
      <c r="EO128" s="82"/>
      <c r="EP128" s="82"/>
      <c r="EQ128" s="82"/>
      <c r="ER128" s="82"/>
      <c r="ES128" s="82"/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82"/>
      <c r="FF128" s="82"/>
      <c r="FG128" s="82"/>
      <c r="FH128" s="82"/>
      <c r="FI128" s="82"/>
      <c r="FJ128" s="82"/>
      <c r="FK128" s="82"/>
      <c r="FL128" s="82"/>
      <c r="FM128" s="82"/>
      <c r="FN128" s="82"/>
      <c r="FO128" s="82"/>
      <c r="FP128" s="82"/>
      <c r="FQ128" s="82"/>
      <c r="FR128" s="82"/>
      <c r="FS128" s="82"/>
      <c r="FT128" s="82"/>
      <c r="FU128" s="82"/>
      <c r="FV128" s="82"/>
      <c r="FW128" s="82"/>
      <c r="FX128" s="82"/>
      <c r="FY128" s="82"/>
      <c r="FZ128" s="82"/>
      <c r="GA128" s="82"/>
      <c r="GB128" s="82"/>
      <c r="GC128" s="82"/>
      <c r="GD128" s="82"/>
      <c r="GE128" s="82"/>
      <c r="GF128" s="82"/>
      <c r="GG128" s="82"/>
      <c r="GH128" s="82"/>
      <c r="GI128" s="82"/>
      <c r="GJ128" s="82"/>
      <c r="GK128" s="82"/>
      <c r="GL128" s="82"/>
      <c r="GM128" s="82"/>
      <c r="GN128" s="82"/>
      <c r="GO128" s="82"/>
      <c r="GP128" s="82"/>
      <c r="GQ128" s="82"/>
      <c r="GR128" s="82"/>
      <c r="GS128" s="82"/>
      <c r="GT128" s="82"/>
      <c r="GU128" s="82"/>
      <c r="GV128" s="82"/>
      <c r="GW128" s="82"/>
      <c r="GX128" s="82"/>
      <c r="GY128" s="82"/>
      <c r="GZ128" s="82"/>
      <c r="HA128" s="82"/>
      <c r="HB128" s="82"/>
      <c r="HC128" s="82"/>
      <c r="HD128" s="82"/>
      <c r="HE128" s="82"/>
      <c r="HF128" s="82"/>
      <c r="HG128" s="82"/>
      <c r="HH128" s="82"/>
      <c r="HI128" s="82"/>
      <c r="HJ128" s="82"/>
    </row>
    <row r="129" spans="1:218" s="84" customFormat="1" ht="29.25" customHeight="1">
      <c r="A129" s="86" t="s">
        <v>321</v>
      </c>
      <c r="B129" s="73"/>
      <c r="C129" s="73"/>
      <c r="D129" s="88" t="s">
        <v>297</v>
      </c>
      <c r="E129" s="88" t="s">
        <v>298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</row>
    <row r="130" spans="1:218" s="84" customFormat="1" ht="18" customHeight="1">
      <c r="A130" s="73" t="s">
        <v>322</v>
      </c>
      <c r="B130" s="73"/>
      <c r="C130" s="75"/>
      <c r="D130" s="73"/>
      <c r="E130" s="7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</row>
    <row r="131" spans="1:218" s="84" customFormat="1" ht="18" customHeight="1">
      <c r="A131" s="73" t="s">
        <v>323</v>
      </c>
      <c r="B131" s="73"/>
      <c r="C131" s="73"/>
      <c r="D131" s="73">
        <v>23423099</v>
      </c>
      <c r="E131" s="73">
        <v>43349931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</row>
    <row r="132" spans="1:218" s="84" customFormat="1" ht="18" customHeight="1">
      <c r="A132" s="95" t="s">
        <v>324</v>
      </c>
      <c r="B132" s="96"/>
      <c r="C132" s="97"/>
      <c r="D132" s="73">
        <v>4285714</v>
      </c>
      <c r="E132" s="73">
        <v>4285714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</row>
    <row r="133" spans="1:218" s="84" customFormat="1" ht="18" customHeight="1">
      <c r="A133" s="73" t="s">
        <v>325</v>
      </c>
      <c r="B133" s="73"/>
      <c r="C133" s="73"/>
      <c r="D133" s="73">
        <v>0</v>
      </c>
      <c r="E133" s="73">
        <v>0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</row>
    <row r="134" spans="1:218" s="84" customFormat="1" ht="18" customHeight="1">
      <c r="A134" s="73" t="s">
        <v>326</v>
      </c>
      <c r="B134" s="73"/>
      <c r="C134" s="73"/>
      <c r="D134" s="73">
        <v>0</v>
      </c>
      <c r="E134" s="73">
        <v>0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</row>
    <row r="135" spans="1:218" s="84" customFormat="1" ht="18" customHeight="1">
      <c r="A135" s="73" t="s">
        <v>327</v>
      </c>
      <c r="B135" s="73"/>
      <c r="C135" s="73"/>
      <c r="D135" s="73">
        <v>0</v>
      </c>
      <c r="E135" s="73">
        <v>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</row>
    <row r="136" spans="1:218" s="84" customFormat="1" ht="18" customHeight="1">
      <c r="A136" s="73" t="s">
        <v>328</v>
      </c>
      <c r="B136" s="73"/>
      <c r="C136" s="73"/>
      <c r="D136" s="73">
        <v>0</v>
      </c>
      <c r="E136" s="73">
        <v>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</row>
    <row r="137" spans="1:218" s="84" customFormat="1" ht="18" customHeight="1">
      <c r="A137" s="73" t="s">
        <v>329</v>
      </c>
      <c r="B137" s="73"/>
      <c r="C137" s="73"/>
      <c r="D137" s="73">
        <v>0</v>
      </c>
      <c r="E137" s="73">
        <v>0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</row>
    <row r="138" spans="1:218" s="84" customFormat="1" ht="18" customHeight="1">
      <c r="A138" s="73" t="s">
        <v>330</v>
      </c>
      <c r="B138" s="73"/>
      <c r="C138" s="73"/>
      <c r="D138" s="73">
        <v>22331242236</v>
      </c>
      <c r="E138" s="73">
        <v>0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</row>
    <row r="139" spans="1:218" s="84" customFormat="1" ht="18" customHeight="1">
      <c r="A139" s="89" t="s">
        <v>331</v>
      </c>
      <c r="B139" s="73"/>
      <c r="C139" s="73"/>
      <c r="D139" s="89">
        <f>SUM(D130:D138)</f>
        <v>22358951049</v>
      </c>
      <c r="E139" s="89">
        <f>SUM(E130:E138)</f>
        <v>47635645</v>
      </c>
      <c r="F139" s="3"/>
      <c r="G139" s="3"/>
      <c r="H139" s="3"/>
      <c r="I139" s="3"/>
      <c r="J139" s="3"/>
      <c r="K139" s="3"/>
      <c r="L139" s="3"/>
      <c r="M139" s="3"/>
      <c r="N139" s="3"/>
      <c r="O139" s="9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</row>
    <row r="140" spans="1:218" s="84" customFormat="1" ht="18" customHeight="1">
      <c r="A140" s="73" t="s">
        <v>332</v>
      </c>
      <c r="B140" s="73"/>
      <c r="C140" s="73"/>
      <c r="D140" s="73">
        <v>0</v>
      </c>
      <c r="E140" s="73">
        <v>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</row>
    <row r="141" spans="1:218" ht="18" customHeight="1">
      <c r="A141" s="73" t="s">
        <v>333</v>
      </c>
      <c r="B141" s="73"/>
      <c r="C141" s="73"/>
      <c r="D141" s="73">
        <v>0</v>
      </c>
      <c r="E141" s="73">
        <v>0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</row>
    <row r="142" spans="1:218" ht="18" customHeight="1">
      <c r="A142" s="73" t="s">
        <v>334</v>
      </c>
      <c r="B142" s="73"/>
      <c r="C142" s="73"/>
      <c r="D142" s="73">
        <v>0</v>
      </c>
      <c r="E142" s="73">
        <v>0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</row>
    <row r="143" spans="1:218" ht="18" customHeight="1">
      <c r="A143" s="73" t="s">
        <v>335</v>
      </c>
      <c r="B143" s="73"/>
      <c r="C143" s="73"/>
      <c r="D143" s="73">
        <v>0</v>
      </c>
      <c r="E143" s="73">
        <v>0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</row>
    <row r="144" spans="1:218" ht="18" customHeight="1">
      <c r="A144" s="73" t="s">
        <v>336</v>
      </c>
      <c r="B144" s="73"/>
      <c r="C144" s="73"/>
      <c r="D144" s="73">
        <v>0</v>
      </c>
      <c r="E144" s="73">
        <v>0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</row>
    <row r="145" spans="1:218" ht="27.75" customHeight="1">
      <c r="A145" s="86" t="s">
        <v>337</v>
      </c>
      <c r="B145" s="73"/>
      <c r="C145" s="73"/>
      <c r="D145" s="159" t="s">
        <v>683</v>
      </c>
      <c r="E145" s="159" t="s">
        <v>298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</row>
    <row r="146" spans="1:218" ht="18" customHeight="1">
      <c r="A146" s="73" t="s">
        <v>338</v>
      </c>
      <c r="B146" s="73"/>
      <c r="C146" s="73"/>
      <c r="D146" s="73">
        <v>294862735</v>
      </c>
      <c r="E146" s="7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</row>
    <row r="147" spans="1:218" ht="18" customHeight="1">
      <c r="A147" s="73" t="s">
        <v>339</v>
      </c>
      <c r="B147" s="73"/>
      <c r="C147" s="73"/>
      <c r="D147" s="73">
        <v>2184693481</v>
      </c>
      <c r="E147" s="73">
        <v>2319576768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</row>
    <row r="148" spans="1:218" ht="18" customHeight="1">
      <c r="A148" s="73" t="s">
        <v>340</v>
      </c>
      <c r="B148" s="73"/>
      <c r="C148" s="73"/>
      <c r="D148" s="73">
        <v>0</v>
      </c>
      <c r="E148" s="73">
        <v>0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</row>
    <row r="149" spans="1:218" ht="18" customHeight="1">
      <c r="A149" s="89" t="s">
        <v>303</v>
      </c>
      <c r="B149" s="74"/>
      <c r="C149" s="74"/>
      <c r="D149" s="74">
        <f>SUM(D146:D148)</f>
        <v>2479556216</v>
      </c>
      <c r="E149" s="74">
        <f>SUM(E146:E148)</f>
        <v>2319576768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</row>
    <row r="150" spans="1:218" ht="28.5" customHeight="1">
      <c r="A150" s="86" t="s">
        <v>341</v>
      </c>
      <c r="B150" s="73"/>
      <c r="C150" s="73"/>
      <c r="D150" s="159" t="s">
        <v>683</v>
      </c>
      <c r="E150" s="159" t="s">
        <v>298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</row>
    <row r="151" spans="1:218" ht="18" customHeight="1">
      <c r="A151" s="73" t="s">
        <v>342</v>
      </c>
      <c r="B151" s="73"/>
      <c r="C151" s="73"/>
      <c r="D151" s="73">
        <v>0</v>
      </c>
      <c r="E151" s="73">
        <v>0</v>
      </c>
      <c r="F151" s="73"/>
      <c r="G151" s="73"/>
      <c r="H151" s="73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</row>
    <row r="152" spans="1:218" ht="18" customHeight="1">
      <c r="A152" s="73" t="s">
        <v>343</v>
      </c>
      <c r="B152" s="73"/>
      <c r="C152" s="73"/>
      <c r="D152" s="73">
        <v>0</v>
      </c>
      <c r="E152" s="73">
        <v>0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</row>
    <row r="153" spans="1:218" ht="18" customHeight="1">
      <c r="A153" s="98" t="s">
        <v>344</v>
      </c>
      <c r="B153" s="73"/>
      <c r="C153" s="73"/>
      <c r="D153" s="73">
        <v>0</v>
      </c>
      <c r="E153" s="73">
        <v>0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</row>
    <row r="154" spans="1:218" ht="31.5" customHeight="1">
      <c r="A154" s="86" t="s">
        <v>345</v>
      </c>
      <c r="B154" s="73"/>
      <c r="C154" s="73"/>
      <c r="D154" s="159" t="s">
        <v>683</v>
      </c>
      <c r="E154" s="159" t="s">
        <v>298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</row>
    <row r="155" spans="1:218" ht="18" customHeight="1">
      <c r="A155" s="73" t="s">
        <v>346</v>
      </c>
      <c r="B155" s="73"/>
      <c r="C155" s="73"/>
      <c r="D155" s="76">
        <v>0</v>
      </c>
      <c r="E155" s="76">
        <v>0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</row>
    <row r="156" spans="1:218" ht="18" customHeight="1">
      <c r="A156" s="73" t="s">
        <v>347</v>
      </c>
      <c r="B156" s="73"/>
      <c r="C156" s="73"/>
      <c r="D156" s="73">
        <v>0</v>
      </c>
      <c r="E156" s="73">
        <v>0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</row>
    <row r="157" spans="1:218" ht="18" customHeight="1">
      <c r="A157" s="73" t="s">
        <v>348</v>
      </c>
      <c r="B157" s="73"/>
      <c r="C157" s="73"/>
      <c r="D157" s="73">
        <v>0</v>
      </c>
      <c r="E157" s="73">
        <v>0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</row>
    <row r="158" spans="1:218" ht="18" customHeight="1">
      <c r="A158" s="89" t="s">
        <v>303</v>
      </c>
      <c r="B158" s="73"/>
      <c r="C158" s="73"/>
      <c r="D158" s="74">
        <v>0</v>
      </c>
      <c r="E158" s="74">
        <v>0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</row>
    <row r="159" spans="1:218" ht="18" customHeight="1">
      <c r="A159" s="73"/>
      <c r="B159" s="73"/>
      <c r="C159" s="73"/>
      <c r="D159" s="73"/>
      <c r="E159" s="7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</row>
    <row r="160" spans="1:218" ht="18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</row>
    <row r="161" spans="1:218" ht="18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</row>
    <row r="162" spans="1:218" ht="18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</row>
    <row r="163" spans="1:218" ht="18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</row>
    <row r="164" spans="1:218" ht="18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</row>
    <row r="165" spans="1:218" ht="18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</row>
    <row r="166" spans="1:218" ht="18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</row>
    <row r="167" spans="1:218" ht="18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</row>
    <row r="168" spans="1:21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</row>
    <row r="169" spans="1:218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</row>
    <row r="170" spans="1:218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</row>
    <row r="171" spans="1:218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</row>
    <row r="172" spans="1:218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</row>
  </sheetData>
  <mergeCells count="7">
    <mergeCell ref="A7:E7"/>
    <mergeCell ref="B112:C112"/>
    <mergeCell ref="D112:E112"/>
    <mergeCell ref="C2:E2"/>
    <mergeCell ref="C3:E3"/>
    <mergeCell ref="C4:E4"/>
    <mergeCell ref="A6:E6"/>
  </mergeCells>
  <printOptions/>
  <pageMargins left="0.63" right="0.16" top="0.35" bottom="0.29" header="0.26" footer="0.2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D53"/>
  <sheetViews>
    <sheetView zoomScale="115" zoomScaleNormal="115" workbookViewId="0" topLeftCell="A1">
      <selection activeCell="AB12" sqref="AB12"/>
    </sheetView>
  </sheetViews>
  <sheetFormatPr defaultColWidth="7.99609375" defaultRowHeight="15"/>
  <cols>
    <col min="1" max="1" width="22.6640625" style="101" customWidth="1"/>
    <col min="2" max="2" width="10.77734375" style="101" customWidth="1"/>
    <col min="3" max="3" width="5.5546875" style="101" customWidth="1"/>
    <col min="4" max="4" width="9.5546875" style="101" customWidth="1"/>
    <col min="5" max="5" width="9.99609375" style="101" customWidth="1"/>
    <col min="6" max="6" width="5.5546875" style="101" customWidth="1"/>
    <col min="7" max="7" width="4.6640625" style="101" customWidth="1"/>
    <col min="8" max="8" width="10.88671875" style="101" customWidth="1"/>
    <col min="9" max="9" width="7.99609375" style="101" hidden="1" customWidth="1"/>
    <col min="10" max="10" width="9.88671875" style="101" hidden="1" customWidth="1"/>
    <col min="11" max="12" width="7.99609375" style="101" hidden="1" customWidth="1"/>
    <col min="13" max="13" width="9.88671875" style="101" hidden="1" customWidth="1"/>
    <col min="14" max="14" width="15.77734375" style="101" hidden="1" customWidth="1"/>
    <col min="15" max="25" width="7.99609375" style="101" hidden="1" customWidth="1"/>
    <col min="26" max="211" width="7.99609375" style="101" bestFit="1" customWidth="1"/>
    <col min="212" max="16384" width="7.99609375" style="101" customWidth="1"/>
  </cols>
  <sheetData>
    <row r="1" spans="1:212" ht="16.5" customHeight="1" thickBot="1">
      <c r="A1" s="99" t="s">
        <v>349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</row>
    <row r="2" spans="1:212" s="5" customFormat="1" ht="12.75" customHeight="1" thickBot="1">
      <c r="A2" s="416" t="s">
        <v>350</v>
      </c>
      <c r="B2" s="414" t="s">
        <v>351</v>
      </c>
      <c r="C2" s="410" t="s">
        <v>352</v>
      </c>
      <c r="D2" s="410" t="s">
        <v>353</v>
      </c>
      <c r="E2" s="410" t="s">
        <v>354</v>
      </c>
      <c r="F2" s="410" t="s">
        <v>355</v>
      </c>
      <c r="G2" s="410" t="s">
        <v>356</v>
      </c>
      <c r="H2" s="412" t="s">
        <v>357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</row>
    <row r="3" spans="1:212" s="5" customFormat="1" ht="66.75" customHeight="1" thickBot="1">
      <c r="A3" s="417"/>
      <c r="B3" s="415"/>
      <c r="C3" s="411"/>
      <c r="D3" s="411"/>
      <c r="E3" s="411"/>
      <c r="F3" s="411"/>
      <c r="G3" s="411"/>
      <c r="H3" s="413"/>
      <c r="I3" s="4"/>
      <c r="J3" s="414" t="s">
        <v>351</v>
      </c>
      <c r="K3" s="410" t="s">
        <v>352</v>
      </c>
      <c r="L3" s="410" t="s">
        <v>353</v>
      </c>
      <c r="M3" s="410" t="s">
        <v>354</v>
      </c>
      <c r="N3" s="410" t="s">
        <v>355</v>
      </c>
      <c r="O3" s="410" t="s">
        <v>356</v>
      </c>
      <c r="P3" s="412" t="s">
        <v>357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13.5" thickBot="1">
      <c r="A4" s="102" t="s">
        <v>358</v>
      </c>
      <c r="B4" s="103"/>
      <c r="C4" s="103"/>
      <c r="D4" s="103"/>
      <c r="E4" s="103"/>
      <c r="F4" s="104"/>
      <c r="G4" s="103"/>
      <c r="H4" s="105"/>
      <c r="I4" s="100"/>
      <c r="J4" s="415"/>
      <c r="K4" s="411"/>
      <c r="L4" s="411"/>
      <c r="M4" s="411"/>
      <c r="N4" s="411"/>
      <c r="O4" s="411"/>
      <c r="P4" s="413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</row>
    <row r="5" spans="1:212" s="111" customFormat="1" ht="12.75">
      <c r="A5" s="106" t="s">
        <v>359</v>
      </c>
      <c r="B5" s="107">
        <v>9948453319</v>
      </c>
      <c r="C5" s="107"/>
      <c r="D5" s="107">
        <v>112000000</v>
      </c>
      <c r="E5" s="107">
        <v>2208019809</v>
      </c>
      <c r="F5" s="108">
        <v>0</v>
      </c>
      <c r="G5" s="108">
        <v>0</v>
      </c>
      <c r="H5" s="109">
        <f>SUM(B5:G5)</f>
        <v>12268473128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</row>
    <row r="6" spans="1:212" ht="12.75">
      <c r="A6" s="112" t="s">
        <v>360</v>
      </c>
      <c r="B6" s="113">
        <v>0</v>
      </c>
      <c r="C6" s="114">
        <v>0</v>
      </c>
      <c r="D6" s="113">
        <v>0</v>
      </c>
      <c r="E6" s="114">
        <v>0</v>
      </c>
      <c r="F6" s="113"/>
      <c r="G6" s="113"/>
      <c r="H6" s="115">
        <f aca="true" t="shared" si="0" ref="H6:H21">SUM(B6:G6)</f>
        <v>0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</row>
    <row r="7" spans="1:212" ht="12.75">
      <c r="A7" s="112" t="s">
        <v>361</v>
      </c>
      <c r="B7" s="113">
        <v>0</v>
      </c>
      <c r="C7" s="114">
        <v>0</v>
      </c>
      <c r="D7" s="113">
        <v>0</v>
      </c>
      <c r="E7" s="113"/>
      <c r="F7" s="113">
        <v>0</v>
      </c>
      <c r="G7" s="113">
        <v>0</v>
      </c>
      <c r="H7" s="115">
        <f t="shared" si="0"/>
        <v>0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</row>
    <row r="8" spans="1:212" ht="12.75">
      <c r="A8" s="112" t="s">
        <v>362</v>
      </c>
      <c r="B8" s="113">
        <v>0</v>
      </c>
      <c r="C8" s="114">
        <v>0</v>
      </c>
      <c r="D8" s="113">
        <v>0</v>
      </c>
      <c r="E8" s="114">
        <v>0</v>
      </c>
      <c r="F8" s="113">
        <v>0</v>
      </c>
      <c r="G8" s="113">
        <v>0</v>
      </c>
      <c r="H8" s="115">
        <f t="shared" si="0"/>
        <v>0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</row>
    <row r="9" spans="1:212" ht="12.75">
      <c r="A9" s="112" t="s">
        <v>363</v>
      </c>
      <c r="B9" s="113">
        <v>0</v>
      </c>
      <c r="C9" s="114">
        <v>0</v>
      </c>
      <c r="D9" s="116">
        <v>0</v>
      </c>
      <c r="E9" s="113"/>
      <c r="F9" s="113"/>
      <c r="G9" s="113"/>
      <c r="H9" s="115">
        <f t="shared" si="0"/>
        <v>0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</row>
    <row r="10" spans="1:212" ht="12.75">
      <c r="A10" s="112" t="s">
        <v>364</v>
      </c>
      <c r="B10" s="113">
        <v>0</v>
      </c>
      <c r="C10" s="114">
        <v>0</v>
      </c>
      <c r="D10" s="116">
        <v>0</v>
      </c>
      <c r="E10" s="117">
        <v>-51123239</v>
      </c>
      <c r="F10" s="118"/>
      <c r="G10" s="118"/>
      <c r="H10" s="292">
        <f t="shared" si="0"/>
        <v>-51123239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</row>
    <row r="11" spans="1:212" ht="12.75">
      <c r="A11" s="112" t="s">
        <v>365</v>
      </c>
      <c r="B11" s="114"/>
      <c r="C11" s="114">
        <v>0</v>
      </c>
      <c r="D11" s="113">
        <v>0</v>
      </c>
      <c r="E11" s="114">
        <v>0</v>
      </c>
      <c r="F11" s="113">
        <v>0</v>
      </c>
      <c r="G11" s="113">
        <v>0</v>
      </c>
      <c r="H11" s="115">
        <f t="shared" si="0"/>
        <v>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</row>
    <row r="12" spans="1:212" s="111" customFormat="1" ht="12.75">
      <c r="A12" s="119" t="s">
        <v>366</v>
      </c>
      <c r="B12" s="108">
        <f aca="true" t="shared" si="1" ref="B12:G12">SUM(B5:B11)</f>
        <v>9948453319</v>
      </c>
      <c r="C12" s="108">
        <f t="shared" si="1"/>
        <v>0</v>
      </c>
      <c r="D12" s="108">
        <f t="shared" si="1"/>
        <v>112000000</v>
      </c>
      <c r="E12" s="108">
        <f t="shared" si="1"/>
        <v>2156896570</v>
      </c>
      <c r="F12" s="108">
        <f t="shared" si="1"/>
        <v>0</v>
      </c>
      <c r="G12" s="108">
        <f t="shared" si="1"/>
        <v>0</v>
      </c>
      <c r="H12" s="109">
        <f t="shared" si="0"/>
        <v>12217349889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</row>
    <row r="13" spans="1:212" s="111" customFormat="1" ht="12.75">
      <c r="A13" s="119" t="s">
        <v>367</v>
      </c>
      <c r="B13" s="108"/>
      <c r="C13" s="108"/>
      <c r="D13" s="108"/>
      <c r="E13" s="108"/>
      <c r="F13" s="108"/>
      <c r="G13" s="108"/>
      <c r="H13" s="109">
        <f t="shared" si="0"/>
        <v>0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</row>
    <row r="14" spans="1:212" s="111" customFormat="1" ht="12.75">
      <c r="A14" s="106" t="s">
        <v>695</v>
      </c>
      <c r="B14" s="110">
        <v>651569468</v>
      </c>
      <c r="C14" s="108">
        <v>0</v>
      </c>
      <c r="D14" s="110">
        <v>84000005</v>
      </c>
      <c r="E14" s="108">
        <v>1086316626</v>
      </c>
      <c r="F14" s="108">
        <v>0</v>
      </c>
      <c r="G14" s="108">
        <v>0</v>
      </c>
      <c r="H14" s="109">
        <f t="shared" si="0"/>
        <v>1821886099</v>
      </c>
      <c r="I14" s="110"/>
      <c r="J14" s="110">
        <f>B23</f>
        <v>9131076296</v>
      </c>
      <c r="L14" s="110">
        <f>D22</f>
        <v>27999995</v>
      </c>
      <c r="M14" s="110">
        <f>E23</f>
        <v>1062661286</v>
      </c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</row>
    <row r="15" spans="1:212" ht="12.75">
      <c r="A15" s="112" t="s">
        <v>368</v>
      </c>
      <c r="B15" s="100">
        <v>165807555</v>
      </c>
      <c r="C15" s="113">
        <v>0</v>
      </c>
      <c r="D15" s="114">
        <v>4666668</v>
      </c>
      <c r="E15" s="114">
        <v>59041897</v>
      </c>
      <c r="F15" s="113"/>
      <c r="G15" s="113"/>
      <c r="H15" s="115">
        <f t="shared" si="0"/>
        <v>229516120</v>
      </c>
      <c r="I15" s="100"/>
      <c r="J15" s="100">
        <f>J23-J14</f>
        <v>0</v>
      </c>
      <c r="L15" s="100">
        <f>L23-L14</f>
        <v>-4666668</v>
      </c>
      <c r="M15" s="100">
        <f>M23-M14</f>
        <v>0</v>
      </c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</row>
    <row r="16" spans="1:212" ht="12.75">
      <c r="A16" s="112" t="s">
        <v>362</v>
      </c>
      <c r="B16" s="114">
        <v>0</v>
      </c>
      <c r="C16" s="113">
        <v>0</v>
      </c>
      <c r="D16" s="113"/>
      <c r="E16" s="113"/>
      <c r="F16" s="113"/>
      <c r="G16" s="113"/>
      <c r="H16" s="115">
        <f t="shared" si="0"/>
        <v>0</v>
      </c>
      <c r="I16" s="100"/>
      <c r="J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</row>
    <row r="17" spans="1:212" ht="12.75">
      <c r="A17" s="112" t="s">
        <v>369</v>
      </c>
      <c r="B17" s="113">
        <v>0</v>
      </c>
      <c r="C17" s="113">
        <v>0</v>
      </c>
      <c r="D17" s="113"/>
      <c r="E17" s="113"/>
      <c r="F17" s="113"/>
      <c r="G17" s="113"/>
      <c r="H17" s="115">
        <f t="shared" si="0"/>
        <v>0</v>
      </c>
      <c r="I17" s="100"/>
      <c r="J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</row>
    <row r="18" spans="1:212" ht="12.75">
      <c r="A18" s="112" t="s">
        <v>370</v>
      </c>
      <c r="B18" s="113">
        <v>0</v>
      </c>
      <c r="C18" s="113">
        <v>0</v>
      </c>
      <c r="D18" s="113"/>
      <c r="E18" s="117"/>
      <c r="F18" s="118"/>
      <c r="G18" s="118"/>
      <c r="H18" s="115">
        <f t="shared" si="0"/>
        <v>0</v>
      </c>
      <c r="I18" s="100"/>
      <c r="J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</row>
    <row r="19" spans="1:212" ht="12.75">
      <c r="A19" s="112" t="s">
        <v>371</v>
      </c>
      <c r="B19" s="114"/>
      <c r="C19" s="113">
        <v>0</v>
      </c>
      <c r="D19" s="113"/>
      <c r="E19" s="117">
        <v>-51123239</v>
      </c>
      <c r="F19" s="118"/>
      <c r="G19" s="118"/>
      <c r="H19" s="292">
        <f t="shared" si="0"/>
        <v>-51123239</v>
      </c>
      <c r="I19" s="100"/>
      <c r="J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</row>
    <row r="20" spans="1:212" s="111" customFormat="1" ht="12.75">
      <c r="A20" s="119" t="s">
        <v>366</v>
      </c>
      <c r="B20" s="108">
        <f aca="true" t="shared" si="2" ref="B20:G20">SUM(B14:B19)</f>
        <v>817377023</v>
      </c>
      <c r="C20" s="108">
        <f t="shared" si="2"/>
        <v>0</v>
      </c>
      <c r="D20" s="108">
        <f t="shared" si="2"/>
        <v>88666673</v>
      </c>
      <c r="E20" s="108">
        <f t="shared" si="2"/>
        <v>1094235284</v>
      </c>
      <c r="F20" s="108">
        <f t="shared" si="2"/>
        <v>0</v>
      </c>
      <c r="G20" s="108">
        <f t="shared" si="2"/>
        <v>0</v>
      </c>
      <c r="H20" s="109">
        <f t="shared" si="0"/>
        <v>2000278980</v>
      </c>
      <c r="I20" s="110"/>
      <c r="J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</row>
    <row r="21" spans="1:212" s="111" customFormat="1" ht="12.75">
      <c r="A21" s="119" t="s">
        <v>372</v>
      </c>
      <c r="B21" s="108"/>
      <c r="C21" s="108">
        <v>0</v>
      </c>
      <c r="D21" s="108"/>
      <c r="E21" s="108"/>
      <c r="F21" s="108"/>
      <c r="G21" s="108"/>
      <c r="H21" s="109">
        <f t="shared" si="0"/>
        <v>0</v>
      </c>
      <c r="I21" s="110"/>
      <c r="J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</row>
    <row r="22" spans="1:212" s="111" customFormat="1" ht="12.75">
      <c r="A22" s="119" t="s">
        <v>373</v>
      </c>
      <c r="B22" s="107">
        <f>B5-B14</f>
        <v>9296883851</v>
      </c>
      <c r="C22" s="107">
        <f aca="true" t="shared" si="3" ref="C22:H22">C5-C14</f>
        <v>0</v>
      </c>
      <c r="D22" s="107">
        <f t="shared" si="3"/>
        <v>27999995</v>
      </c>
      <c r="E22" s="107">
        <f t="shared" si="3"/>
        <v>1121703183</v>
      </c>
      <c r="F22" s="107">
        <f t="shared" si="3"/>
        <v>0</v>
      </c>
      <c r="G22" s="107">
        <f t="shared" si="3"/>
        <v>0</v>
      </c>
      <c r="H22" s="134">
        <f t="shared" si="3"/>
        <v>10446587029</v>
      </c>
      <c r="I22" s="110"/>
      <c r="J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</row>
    <row r="23" spans="1:212" s="111" customFormat="1" ht="13.5" thickBot="1">
      <c r="A23" s="120" t="s">
        <v>374</v>
      </c>
      <c r="B23" s="121">
        <f>B12-B20</f>
        <v>9131076296</v>
      </c>
      <c r="C23" s="121">
        <f aca="true" t="shared" si="4" ref="C23:H23">C12-C20</f>
        <v>0</v>
      </c>
      <c r="D23" s="121">
        <f t="shared" si="4"/>
        <v>23333327</v>
      </c>
      <c r="E23" s="121">
        <f>E12-E20</f>
        <v>1062661286</v>
      </c>
      <c r="F23" s="121">
        <f t="shared" si="4"/>
        <v>0</v>
      </c>
      <c r="G23" s="121">
        <f t="shared" si="4"/>
        <v>0</v>
      </c>
      <c r="H23" s="136">
        <f t="shared" si="4"/>
        <v>10217070909</v>
      </c>
      <c r="I23" s="110"/>
      <c r="J23" s="110">
        <v>9131076296</v>
      </c>
      <c r="L23" s="110">
        <f>D23</f>
        <v>23333327</v>
      </c>
      <c r="M23" s="110">
        <v>1062661286</v>
      </c>
      <c r="N23" s="110">
        <f>SUM(J23:M23)</f>
        <v>10217070909</v>
      </c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</row>
    <row r="24" spans="1:212" ht="12.75">
      <c r="A24" s="100" t="s">
        <v>375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</row>
    <row r="25" spans="1:212" ht="12.75">
      <c r="A25" s="100" t="s">
        <v>376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</row>
    <row r="26" spans="1:212" ht="12.75">
      <c r="A26" s="100" t="s">
        <v>377</v>
      </c>
      <c r="B26" s="100"/>
      <c r="C26" s="100"/>
      <c r="D26" s="100"/>
      <c r="E26" s="123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</row>
    <row r="27" spans="1:212" ht="12.75">
      <c r="A27" s="100" t="s">
        <v>378</v>
      </c>
      <c r="B27" s="100"/>
      <c r="C27" s="100"/>
      <c r="D27" s="100"/>
      <c r="E27" s="123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</row>
    <row r="28" spans="1:212" ht="12.75">
      <c r="A28" s="100" t="s">
        <v>379</v>
      </c>
      <c r="B28" s="100"/>
      <c r="C28" s="100"/>
      <c r="D28" s="100"/>
      <c r="E28" s="123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</row>
    <row r="29" spans="1:212" s="111" customFormat="1" ht="13.5" thickBot="1">
      <c r="A29" s="99" t="s">
        <v>380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</row>
    <row r="30" spans="1:212" ht="55.5" customHeight="1" thickBot="1">
      <c r="A30" s="138" t="s">
        <v>350</v>
      </c>
      <c r="B30" s="137" t="s">
        <v>351</v>
      </c>
      <c r="C30" s="137" t="s">
        <v>352</v>
      </c>
      <c r="D30" s="137" t="s">
        <v>353</v>
      </c>
      <c r="E30" s="137"/>
      <c r="F30" s="137" t="s">
        <v>381</v>
      </c>
      <c r="G30" s="137" t="s">
        <v>382</v>
      </c>
      <c r="H30" s="139" t="s">
        <v>357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</row>
    <row r="31" spans="1:212" ht="12.75">
      <c r="A31" s="124" t="s">
        <v>358</v>
      </c>
      <c r="B31" s="125"/>
      <c r="C31" s="125"/>
      <c r="D31" s="125"/>
      <c r="E31" s="125"/>
      <c r="F31" s="126"/>
      <c r="G31" s="125"/>
      <c r="H31" s="127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</row>
    <row r="32" spans="1:212" ht="12.75">
      <c r="A32" s="124" t="s">
        <v>383</v>
      </c>
      <c r="B32" s="125"/>
      <c r="C32" s="125"/>
      <c r="D32" s="125"/>
      <c r="E32" s="125"/>
      <c r="F32" s="126"/>
      <c r="G32" s="128"/>
      <c r="H32" s="127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</row>
    <row r="33" spans="1:212" ht="15.75" customHeight="1">
      <c r="A33" s="119" t="s">
        <v>384</v>
      </c>
      <c r="B33" s="107">
        <v>0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29">
        <v>0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</row>
    <row r="34" spans="1:212" ht="12.75">
      <c r="A34" s="112" t="s">
        <v>385</v>
      </c>
      <c r="B34" s="130"/>
      <c r="C34" s="130"/>
      <c r="D34" s="131"/>
      <c r="E34" s="131"/>
      <c r="F34" s="131"/>
      <c r="G34" s="131"/>
      <c r="H34" s="132">
        <v>0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</row>
    <row r="35" spans="1:212" ht="12.75">
      <c r="A35" s="112" t="s">
        <v>386</v>
      </c>
      <c r="B35" s="128"/>
      <c r="C35" s="128"/>
      <c r="D35" s="128">
        <v>0</v>
      </c>
      <c r="E35" s="125"/>
      <c r="F35" s="125"/>
      <c r="G35" s="125"/>
      <c r="H35" s="132">
        <v>0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</row>
    <row r="36" spans="1:212" ht="12.75">
      <c r="A36" s="112" t="s">
        <v>362</v>
      </c>
      <c r="B36" s="114"/>
      <c r="C36" s="114"/>
      <c r="D36" s="113">
        <v>0</v>
      </c>
      <c r="E36" s="113"/>
      <c r="F36" s="113"/>
      <c r="G36" s="113"/>
      <c r="H36" s="132">
        <v>0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</row>
    <row r="37" spans="1:212" ht="12.75">
      <c r="A37" s="112" t="s">
        <v>387</v>
      </c>
      <c r="B37" s="114"/>
      <c r="C37" s="114"/>
      <c r="D37" s="113">
        <v>0</v>
      </c>
      <c r="E37" s="113"/>
      <c r="F37" s="113"/>
      <c r="G37" s="113"/>
      <c r="H37" s="132">
        <v>0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</row>
    <row r="38" spans="1:212" ht="12.75">
      <c r="A38" s="112" t="s">
        <v>388</v>
      </c>
      <c r="B38" s="114"/>
      <c r="C38" s="114"/>
      <c r="D38" s="114">
        <v>0</v>
      </c>
      <c r="E38" s="113"/>
      <c r="F38" s="113"/>
      <c r="G38" s="113"/>
      <c r="H38" s="132">
        <v>0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</row>
    <row r="39" spans="1:212" ht="12.75">
      <c r="A39" s="119" t="s">
        <v>366</v>
      </c>
      <c r="B39" s="107">
        <v>0</v>
      </c>
      <c r="C39" s="107">
        <v>0</v>
      </c>
      <c r="D39" s="107">
        <v>0</v>
      </c>
      <c r="E39" s="107">
        <v>0</v>
      </c>
      <c r="F39" s="107">
        <v>0</v>
      </c>
      <c r="G39" s="107">
        <v>0</v>
      </c>
      <c r="H39" s="129">
        <v>0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</row>
    <row r="40" spans="1:212" ht="12.75">
      <c r="A40" s="119" t="s">
        <v>367</v>
      </c>
      <c r="B40" s="108"/>
      <c r="C40" s="108"/>
      <c r="D40" s="108"/>
      <c r="E40" s="108"/>
      <c r="F40" s="108"/>
      <c r="G40" s="108"/>
      <c r="H40" s="129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</row>
    <row r="41" spans="1:212" ht="12.75">
      <c r="A41" s="119" t="s">
        <v>384</v>
      </c>
      <c r="B41" s="107">
        <v>0</v>
      </c>
      <c r="C41" s="107">
        <v>0</v>
      </c>
      <c r="D41" s="107">
        <v>0</v>
      </c>
      <c r="E41" s="107">
        <v>0</v>
      </c>
      <c r="F41" s="107">
        <v>0</v>
      </c>
      <c r="G41" s="107">
        <v>0</v>
      </c>
      <c r="H41" s="129">
        <v>0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</row>
    <row r="42" spans="1:212" ht="12.75">
      <c r="A42" s="112" t="s">
        <v>389</v>
      </c>
      <c r="B42" s="113"/>
      <c r="C42" s="113"/>
      <c r="D42" s="114">
        <v>0</v>
      </c>
      <c r="E42" s="113"/>
      <c r="F42" s="113"/>
      <c r="G42" s="113"/>
      <c r="H42" s="132">
        <v>0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</row>
    <row r="43" spans="1:212" ht="12.75">
      <c r="A43" s="112" t="s">
        <v>362</v>
      </c>
      <c r="B43" s="113"/>
      <c r="C43" s="113"/>
      <c r="D43" s="113">
        <v>0</v>
      </c>
      <c r="E43" s="113"/>
      <c r="F43" s="113"/>
      <c r="G43" s="113"/>
      <c r="H43" s="132">
        <v>0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</row>
    <row r="44" spans="1:212" ht="12.75">
      <c r="A44" s="112" t="s">
        <v>387</v>
      </c>
      <c r="B44" s="113"/>
      <c r="C44" s="113"/>
      <c r="D44" s="113">
        <v>0</v>
      </c>
      <c r="E44" s="113"/>
      <c r="F44" s="113"/>
      <c r="G44" s="113"/>
      <c r="H44" s="132">
        <v>0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</row>
    <row r="45" spans="1:212" ht="12.75">
      <c r="A45" s="112" t="s">
        <v>388</v>
      </c>
      <c r="B45" s="113"/>
      <c r="C45" s="113"/>
      <c r="D45" s="114">
        <v>0</v>
      </c>
      <c r="E45" s="113"/>
      <c r="F45" s="113"/>
      <c r="G45" s="113"/>
      <c r="H45" s="132">
        <v>0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</row>
    <row r="46" spans="1:212" ht="12.75">
      <c r="A46" s="133" t="s">
        <v>366</v>
      </c>
      <c r="B46" s="107">
        <v>0</v>
      </c>
      <c r="C46" s="107">
        <v>0</v>
      </c>
      <c r="D46" s="107">
        <v>0</v>
      </c>
      <c r="E46" s="107">
        <v>0</v>
      </c>
      <c r="F46" s="107">
        <v>0</v>
      </c>
      <c r="G46" s="107">
        <v>0</v>
      </c>
      <c r="H46" s="129">
        <v>0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</row>
    <row r="47" spans="1:212" ht="12.75">
      <c r="A47" s="119" t="s">
        <v>390</v>
      </c>
      <c r="B47" s="107">
        <v>0</v>
      </c>
      <c r="C47" s="107">
        <v>0</v>
      </c>
      <c r="D47" s="107">
        <v>0</v>
      </c>
      <c r="E47" s="107">
        <v>0</v>
      </c>
      <c r="F47" s="107">
        <v>0</v>
      </c>
      <c r="G47" s="107">
        <v>0</v>
      </c>
      <c r="H47" s="129">
        <v>0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</row>
    <row r="48" spans="1:212" ht="12.75">
      <c r="A48" s="119" t="s">
        <v>391</v>
      </c>
      <c r="B48" s="108"/>
      <c r="C48" s="108"/>
      <c r="D48" s="108"/>
      <c r="E48" s="108"/>
      <c r="F48" s="108"/>
      <c r="G48" s="108"/>
      <c r="H48" s="129">
        <v>0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</row>
    <row r="49" spans="1:212" ht="12.75">
      <c r="A49" s="112" t="s">
        <v>373</v>
      </c>
      <c r="B49" s="107">
        <v>0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34">
        <v>0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</row>
    <row r="50" spans="1:212" ht="13.5" thickBot="1">
      <c r="A50" s="135" t="s">
        <v>374</v>
      </c>
      <c r="B50" s="121">
        <v>0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36">
        <v>0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</row>
    <row r="51" spans="1:212" ht="12.7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</row>
    <row r="52" spans="1:212" ht="12.7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</row>
    <row r="53" spans="1:212" ht="12.7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</row>
  </sheetData>
  <mergeCells count="15">
    <mergeCell ref="A2:A3"/>
    <mergeCell ref="B2:B3"/>
    <mergeCell ref="C2:C3"/>
    <mergeCell ref="D2:D3"/>
    <mergeCell ref="E2:E3"/>
    <mergeCell ref="F2:F3"/>
    <mergeCell ref="G2:G3"/>
    <mergeCell ref="H2:H3"/>
    <mergeCell ref="N3:N4"/>
    <mergeCell ref="O3:O4"/>
    <mergeCell ref="P3:P4"/>
    <mergeCell ref="J3:J4"/>
    <mergeCell ref="K3:K4"/>
    <mergeCell ref="L3:L4"/>
    <mergeCell ref="M3:M4"/>
  </mergeCells>
  <printOptions/>
  <pageMargins left="0.75" right="0.24" top="0.3" bottom="0.29" header="0.21" footer="0.2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H3" sqref="AH3"/>
    </sheetView>
  </sheetViews>
  <sheetFormatPr defaultColWidth="7.99609375" defaultRowHeight="15"/>
  <cols>
    <col min="1" max="1" width="27.88671875" style="101" bestFit="1" customWidth="1"/>
    <col min="2" max="2" width="5.10546875" style="101" customWidth="1"/>
    <col min="3" max="3" width="11.6640625" style="101" customWidth="1"/>
    <col min="4" max="4" width="13.21484375" style="101" customWidth="1"/>
    <col min="5" max="5" width="11.4453125" style="101" customWidth="1"/>
    <col min="6" max="6" width="12.3359375" style="101" customWidth="1"/>
    <col min="7" max="7" width="11.6640625" style="101" hidden="1" customWidth="1"/>
    <col min="8" max="8" width="11.77734375" style="101" hidden="1" customWidth="1"/>
    <col min="9" max="9" width="7.99609375" style="101" hidden="1" customWidth="1"/>
    <col min="10" max="10" width="11.3359375" style="101" hidden="1" customWidth="1"/>
    <col min="11" max="11" width="9.4453125" style="101" hidden="1" customWidth="1"/>
    <col min="12" max="12" width="12.77734375" style="101" hidden="1" customWidth="1"/>
    <col min="13" max="13" width="7.99609375" style="101" hidden="1" customWidth="1"/>
    <col min="14" max="14" width="8.10546875" style="101" hidden="1" customWidth="1"/>
    <col min="15" max="15" width="13.4453125" style="101" hidden="1" customWidth="1"/>
    <col min="16" max="16" width="7.99609375" style="101" hidden="1" customWidth="1"/>
    <col min="17" max="17" width="19.4453125" style="101" hidden="1" customWidth="1"/>
    <col min="18" max="30" width="7.99609375" style="101" hidden="1" customWidth="1"/>
    <col min="31" max="255" width="7.99609375" style="101" bestFit="1" customWidth="1"/>
    <col min="256" max="16384" width="7.99609375" style="101" customWidth="1"/>
  </cols>
  <sheetData>
    <row r="1" spans="1:10" ht="46.5" customHeight="1" thickBot="1">
      <c r="A1" s="99" t="s">
        <v>392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5" s="5" customFormat="1" ht="69" customHeight="1" thickBot="1">
      <c r="A2" s="140" t="s">
        <v>350</v>
      </c>
      <c r="B2" s="137" t="s">
        <v>393</v>
      </c>
      <c r="C2" s="137" t="s">
        <v>394</v>
      </c>
      <c r="D2" s="137" t="s">
        <v>395</v>
      </c>
      <c r="E2" s="137"/>
      <c r="F2" s="141" t="s">
        <v>357</v>
      </c>
      <c r="G2" s="142"/>
      <c r="H2" s="143"/>
      <c r="I2" s="143"/>
      <c r="J2" s="143"/>
      <c r="K2" s="418"/>
      <c r="L2" s="420" t="s">
        <v>396</v>
      </c>
      <c r="N2" s="137" t="s">
        <v>394</v>
      </c>
      <c r="O2" s="137" t="s">
        <v>395</v>
      </c>
    </row>
    <row r="3" spans="1:12" s="5" customFormat="1" ht="12.75">
      <c r="A3" s="144"/>
      <c r="B3" s="143"/>
      <c r="C3" s="143"/>
      <c r="D3" s="143"/>
      <c r="E3" s="143"/>
      <c r="F3" s="145"/>
      <c r="G3" s="142"/>
      <c r="H3" s="146"/>
      <c r="I3" s="146"/>
      <c r="J3" s="146"/>
      <c r="K3" s="419"/>
      <c r="L3" s="421"/>
    </row>
    <row r="4" spans="1:12" s="5" customFormat="1" ht="12.75">
      <c r="A4" s="147"/>
      <c r="B4" s="146"/>
      <c r="C4" s="146"/>
      <c r="D4" s="146"/>
      <c r="E4" s="146"/>
      <c r="F4" s="148"/>
      <c r="G4" s="142"/>
      <c r="H4" s="146"/>
      <c r="I4" s="146"/>
      <c r="J4" s="146"/>
      <c r="K4" s="419"/>
      <c r="L4" s="421"/>
    </row>
    <row r="5" spans="1:10" ht="18" customHeight="1">
      <c r="A5" s="119" t="s">
        <v>397</v>
      </c>
      <c r="B5" s="113">
        <v>0</v>
      </c>
      <c r="C5" s="113"/>
      <c r="D5" s="350"/>
      <c r="E5" s="113"/>
      <c r="F5" s="351"/>
      <c r="G5" s="149"/>
      <c r="H5" s="100"/>
      <c r="I5" s="100"/>
      <c r="J5" s="100"/>
    </row>
    <row r="6" spans="1:12" s="111" customFormat="1" ht="18" customHeight="1">
      <c r="A6" s="119" t="s">
        <v>384</v>
      </c>
      <c r="B6" s="108">
        <v>0</v>
      </c>
      <c r="C6" s="114">
        <v>47743964921</v>
      </c>
      <c r="D6" s="108">
        <v>13611500000</v>
      </c>
      <c r="E6" s="108"/>
      <c r="F6" s="134">
        <f>SUM(C6:E6)</f>
        <v>61355464921</v>
      </c>
      <c r="G6" s="150"/>
      <c r="H6" s="110"/>
      <c r="I6" s="110"/>
      <c r="J6" s="110"/>
      <c r="L6" s="111">
        <f>SUM(H6:K6)</f>
        <v>0</v>
      </c>
    </row>
    <row r="7" spans="1:12" ht="18" customHeight="1">
      <c r="A7" s="112" t="s">
        <v>360</v>
      </c>
      <c r="B7" s="114">
        <v>0</v>
      </c>
      <c r="C7" s="114">
        <v>0</v>
      </c>
      <c r="D7" s="114">
        <v>0</v>
      </c>
      <c r="E7" s="114">
        <v>0</v>
      </c>
      <c r="F7" s="134">
        <f aca="true" t="shared" si="0" ref="F7:F21">SUM(C7:E7)</f>
        <v>0</v>
      </c>
      <c r="G7" s="151"/>
      <c r="H7" s="100"/>
      <c r="I7" s="100"/>
      <c r="J7" s="100"/>
      <c r="L7" s="111">
        <f aca="true" t="shared" si="1" ref="L7:L23">SUM(H7:K7)</f>
        <v>0</v>
      </c>
    </row>
    <row r="8" spans="1:12" ht="18" customHeight="1">
      <c r="A8" s="112" t="s">
        <v>398</v>
      </c>
      <c r="B8" s="114">
        <v>0</v>
      </c>
      <c r="C8" s="113">
        <v>150813636</v>
      </c>
      <c r="D8" s="114">
        <v>0</v>
      </c>
      <c r="E8" s="114"/>
      <c r="F8" s="134">
        <f t="shared" si="0"/>
        <v>150813636</v>
      </c>
      <c r="G8" s="151"/>
      <c r="H8" s="100"/>
      <c r="I8" s="100"/>
      <c r="J8" s="100"/>
      <c r="L8" s="111">
        <f t="shared" si="1"/>
        <v>0</v>
      </c>
    </row>
    <row r="9" spans="1:12" ht="18" customHeight="1">
      <c r="A9" s="112" t="s">
        <v>399</v>
      </c>
      <c r="B9" s="114">
        <v>0</v>
      </c>
      <c r="C9" s="114">
        <v>0</v>
      </c>
      <c r="D9" s="114">
        <v>0</v>
      </c>
      <c r="E9" s="114">
        <v>0</v>
      </c>
      <c r="F9" s="134">
        <f t="shared" si="0"/>
        <v>0</v>
      </c>
      <c r="G9" s="151"/>
      <c r="H9" s="100"/>
      <c r="I9" s="100"/>
      <c r="J9" s="100"/>
      <c r="L9" s="111">
        <f t="shared" si="1"/>
        <v>0</v>
      </c>
    </row>
    <row r="10" spans="1:12" ht="18" customHeight="1">
      <c r="A10" s="112" t="s">
        <v>400</v>
      </c>
      <c r="B10" s="114">
        <v>0</v>
      </c>
      <c r="C10" s="114">
        <v>0</v>
      </c>
      <c r="D10" s="114">
        <v>0</v>
      </c>
      <c r="E10" s="114">
        <v>0</v>
      </c>
      <c r="F10" s="134">
        <f t="shared" si="0"/>
        <v>0</v>
      </c>
      <c r="G10" s="151"/>
      <c r="H10" s="100"/>
      <c r="I10" s="100"/>
      <c r="J10" s="100"/>
      <c r="L10" s="111">
        <f t="shared" si="1"/>
        <v>0</v>
      </c>
    </row>
    <row r="11" spans="1:12" ht="18" customHeight="1">
      <c r="A11" s="112" t="s">
        <v>712</v>
      </c>
      <c r="B11" s="113">
        <v>0</v>
      </c>
      <c r="C11" s="113">
        <v>0</v>
      </c>
      <c r="D11" s="113">
        <v>0</v>
      </c>
      <c r="E11" s="113">
        <v>0</v>
      </c>
      <c r="F11" s="134">
        <f t="shared" si="0"/>
        <v>0</v>
      </c>
      <c r="G11" s="151"/>
      <c r="H11" s="100"/>
      <c r="I11" s="100"/>
      <c r="J11" s="100"/>
      <c r="L11" s="111">
        <f t="shared" si="1"/>
        <v>0</v>
      </c>
    </row>
    <row r="12" spans="1:12" ht="18" customHeight="1">
      <c r="A12" s="112" t="s">
        <v>713</v>
      </c>
      <c r="B12" s="113">
        <v>0</v>
      </c>
      <c r="C12" s="113">
        <v>0</v>
      </c>
      <c r="D12" s="118">
        <v>-13611500000</v>
      </c>
      <c r="E12" s="118">
        <v>0</v>
      </c>
      <c r="F12" s="293">
        <f t="shared" si="0"/>
        <v>-13611500000</v>
      </c>
      <c r="G12" s="151"/>
      <c r="H12" s="100"/>
      <c r="I12" s="100"/>
      <c r="J12" s="100"/>
      <c r="L12" s="111">
        <f t="shared" si="1"/>
        <v>0</v>
      </c>
    </row>
    <row r="13" spans="1:12" s="111" customFormat="1" ht="18" customHeight="1">
      <c r="A13" s="119" t="s">
        <v>366</v>
      </c>
      <c r="B13" s="108">
        <v>0</v>
      </c>
      <c r="C13" s="108">
        <f>SUM(C6:C12)</f>
        <v>47894778557</v>
      </c>
      <c r="D13" s="108">
        <f>SUM(D6:D12)</f>
        <v>0</v>
      </c>
      <c r="E13" s="108">
        <f>SUM(E6:E12)</f>
        <v>0</v>
      </c>
      <c r="F13" s="152">
        <f>SUM(F6:F12)</f>
        <v>47894778557</v>
      </c>
      <c r="G13" s="153"/>
      <c r="H13" s="110"/>
      <c r="I13" s="110"/>
      <c r="J13" s="110"/>
      <c r="K13" s="111">
        <f>SUM(K6:K12)</f>
        <v>0</v>
      </c>
      <c r="L13" s="111">
        <f t="shared" si="1"/>
        <v>0</v>
      </c>
    </row>
    <row r="14" spans="1:12" s="111" customFormat="1" ht="18" customHeight="1">
      <c r="A14" s="119" t="s">
        <v>367</v>
      </c>
      <c r="B14" s="108"/>
      <c r="C14" s="108"/>
      <c r="D14" s="108"/>
      <c r="E14" s="108"/>
      <c r="F14" s="134">
        <f t="shared" si="0"/>
        <v>0</v>
      </c>
      <c r="G14" s="153"/>
      <c r="H14" s="110"/>
      <c r="I14" s="110"/>
      <c r="J14" s="110"/>
      <c r="L14" s="111">
        <f t="shared" si="1"/>
        <v>0</v>
      </c>
    </row>
    <row r="15" spans="1:17" s="111" customFormat="1" ht="18" customHeight="1">
      <c r="A15" s="119" t="s">
        <v>384</v>
      </c>
      <c r="B15" s="108"/>
      <c r="C15" s="108">
        <v>5359677901</v>
      </c>
      <c r="D15" s="108">
        <v>907433340</v>
      </c>
      <c r="E15" s="107"/>
      <c r="F15" s="134">
        <f t="shared" si="0"/>
        <v>6267111241</v>
      </c>
      <c r="G15" s="151"/>
      <c r="H15" s="110"/>
      <c r="I15" s="110"/>
      <c r="J15" s="110"/>
      <c r="L15" s="111">
        <f t="shared" si="1"/>
        <v>0</v>
      </c>
      <c r="Q15" s="111">
        <f>C23+D23</f>
        <v>34861324386</v>
      </c>
    </row>
    <row r="16" spans="1:17" ht="18" customHeight="1">
      <c r="A16" s="112" t="s">
        <v>389</v>
      </c>
      <c r="B16" s="113">
        <v>0</v>
      </c>
      <c r="C16" s="113">
        <v>7673776270</v>
      </c>
      <c r="D16" s="113"/>
      <c r="E16" s="114"/>
      <c r="F16" s="134">
        <f t="shared" si="0"/>
        <v>7673776270</v>
      </c>
      <c r="G16" s="151"/>
      <c r="H16" s="100"/>
      <c r="I16" s="100"/>
      <c r="J16" s="100"/>
      <c r="K16" s="101">
        <f>K20-K15</f>
        <v>0</v>
      </c>
      <c r="L16" s="111">
        <f t="shared" si="1"/>
        <v>0</v>
      </c>
      <c r="Q16" s="101">
        <f>Q23-Q15</f>
        <v>10217070910</v>
      </c>
    </row>
    <row r="17" spans="1:12" ht="18" customHeight="1">
      <c r="A17" s="112" t="s">
        <v>362</v>
      </c>
      <c r="B17" s="113">
        <v>0</v>
      </c>
      <c r="C17" s="113">
        <v>0</v>
      </c>
      <c r="D17" s="113"/>
      <c r="E17" s="113">
        <v>0</v>
      </c>
      <c r="F17" s="134">
        <f t="shared" si="0"/>
        <v>0</v>
      </c>
      <c r="G17" s="151"/>
      <c r="H17" s="100"/>
      <c r="I17" s="100"/>
      <c r="J17" s="100"/>
      <c r="L17" s="111">
        <f t="shared" si="1"/>
        <v>0</v>
      </c>
    </row>
    <row r="18" spans="1:12" ht="18" customHeight="1">
      <c r="A18" s="112" t="s">
        <v>714</v>
      </c>
      <c r="B18" s="113">
        <v>0</v>
      </c>
      <c r="C18" s="116">
        <v>0</v>
      </c>
      <c r="D18" s="113">
        <v>0</v>
      </c>
      <c r="E18" s="113">
        <v>0</v>
      </c>
      <c r="F18" s="134">
        <f t="shared" si="0"/>
        <v>0</v>
      </c>
      <c r="G18" s="151"/>
      <c r="H18" s="100"/>
      <c r="I18" s="100"/>
      <c r="J18" s="100"/>
      <c r="L18" s="111">
        <f t="shared" si="1"/>
        <v>0</v>
      </c>
    </row>
    <row r="19" spans="1:14" ht="18" customHeight="1">
      <c r="A19" s="154" t="s">
        <v>715</v>
      </c>
      <c r="B19" s="113">
        <v>0</v>
      </c>
      <c r="C19" s="113">
        <v>0</v>
      </c>
      <c r="D19" s="118">
        <v>-907433340</v>
      </c>
      <c r="E19" s="118">
        <v>0</v>
      </c>
      <c r="F19" s="293">
        <f t="shared" si="0"/>
        <v>-907433340</v>
      </c>
      <c r="G19" s="151"/>
      <c r="H19" s="100"/>
      <c r="I19" s="100"/>
      <c r="J19" s="100"/>
      <c r="L19" s="111">
        <f t="shared" si="1"/>
        <v>0</v>
      </c>
      <c r="N19" s="101" t="s">
        <v>697</v>
      </c>
    </row>
    <row r="20" spans="1:12" s="111" customFormat="1" ht="18" customHeight="1">
      <c r="A20" s="119" t="s">
        <v>366</v>
      </c>
      <c r="B20" s="108">
        <v>0</v>
      </c>
      <c r="C20" s="108">
        <f>SUM(C15:C19)</f>
        <v>13033454171</v>
      </c>
      <c r="D20" s="108">
        <f>SUM(D15:D19)</f>
        <v>0</v>
      </c>
      <c r="E20" s="108">
        <f>SUM(E15:E19)</f>
        <v>0</v>
      </c>
      <c r="F20" s="152">
        <f>SUM(F15:F19)</f>
        <v>13033454171</v>
      </c>
      <c r="G20" s="151"/>
      <c r="H20" s="110"/>
      <c r="I20" s="110"/>
      <c r="J20" s="110"/>
      <c r="L20" s="111">
        <f t="shared" si="1"/>
        <v>0</v>
      </c>
    </row>
    <row r="21" spans="1:12" s="111" customFormat="1" ht="18" customHeight="1">
      <c r="A21" s="119" t="s">
        <v>401</v>
      </c>
      <c r="B21" s="108">
        <v>0</v>
      </c>
      <c r="C21" s="108"/>
      <c r="D21" s="108"/>
      <c r="E21" s="108"/>
      <c r="F21" s="134">
        <f t="shared" si="0"/>
        <v>0</v>
      </c>
      <c r="G21" s="153"/>
      <c r="H21" s="110"/>
      <c r="I21" s="110"/>
      <c r="J21" s="110"/>
      <c r="L21" s="111">
        <f t="shared" si="1"/>
        <v>0</v>
      </c>
    </row>
    <row r="22" spans="1:15" s="111" customFormat="1" ht="18" customHeight="1">
      <c r="A22" s="119" t="s">
        <v>373</v>
      </c>
      <c r="B22" s="107">
        <v>0</v>
      </c>
      <c r="C22" s="107">
        <f>C6-C15</f>
        <v>42384287020</v>
      </c>
      <c r="D22" s="107">
        <f>D6-D15</f>
        <v>12704066660</v>
      </c>
      <c r="E22" s="107">
        <f>E6-E15</f>
        <v>0</v>
      </c>
      <c r="F22" s="134">
        <f>F6-F15</f>
        <v>55088353680</v>
      </c>
      <c r="G22" s="150"/>
      <c r="H22" s="110"/>
      <c r="I22" s="110"/>
      <c r="J22" s="110"/>
      <c r="K22" s="111">
        <f>K6-K15</f>
        <v>0</v>
      </c>
      <c r="L22" s="111">
        <f t="shared" si="1"/>
        <v>0</v>
      </c>
      <c r="O22" s="111">
        <v>13611500000</v>
      </c>
    </row>
    <row r="23" spans="1:17" s="111" customFormat="1" ht="18" customHeight="1" thickBot="1">
      <c r="A23" s="120" t="s">
        <v>711</v>
      </c>
      <c r="B23" s="121">
        <v>0</v>
      </c>
      <c r="C23" s="121">
        <f>C13-C20</f>
        <v>34861324386</v>
      </c>
      <c r="D23" s="121">
        <f>D13-D20</f>
        <v>0</v>
      </c>
      <c r="E23" s="121">
        <f>E13-E20</f>
        <v>0</v>
      </c>
      <c r="F23" s="136">
        <f>F13-F20</f>
        <v>34861324386</v>
      </c>
      <c r="G23" s="150"/>
      <c r="H23" s="110"/>
      <c r="I23" s="110"/>
      <c r="J23" s="110"/>
      <c r="K23" s="111">
        <f>K13-K20</f>
        <v>0</v>
      </c>
      <c r="L23" s="111">
        <f t="shared" si="1"/>
        <v>0</v>
      </c>
      <c r="O23" s="111">
        <v>907433340</v>
      </c>
      <c r="Q23" s="111">
        <v>45078395296</v>
      </c>
    </row>
    <row r="24" spans="1:15" ht="18" customHeight="1">
      <c r="A24" s="122"/>
      <c r="B24" s="100"/>
      <c r="C24" s="100"/>
      <c r="D24" s="100"/>
      <c r="E24" s="100"/>
      <c r="F24" s="100"/>
      <c r="G24" s="100"/>
      <c r="H24" s="100"/>
      <c r="I24" s="100"/>
      <c r="J24" s="100"/>
      <c r="N24" s="101" t="s">
        <v>696</v>
      </c>
      <c r="O24" s="101">
        <f>O22-O23</f>
        <v>12704066660</v>
      </c>
    </row>
    <row r="25" spans="1:10" ht="18" customHeight="1">
      <c r="A25" s="100" t="s">
        <v>402</v>
      </c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2" ht="18" customHeight="1">
      <c r="A26" s="100" t="s">
        <v>403</v>
      </c>
      <c r="B26" s="100"/>
      <c r="C26" s="100"/>
      <c r="D26" s="100"/>
      <c r="E26" s="100"/>
      <c r="F26" s="100"/>
      <c r="G26" s="100"/>
      <c r="H26" s="149"/>
      <c r="I26" s="151"/>
      <c r="J26" s="149"/>
      <c r="K26" s="155"/>
      <c r="L26" s="156"/>
    </row>
    <row r="27" spans="1:10" ht="18" customHeight="1">
      <c r="A27" s="100" t="s">
        <v>404</v>
      </c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ht="31.5" customHeight="1">
      <c r="A28" s="157" t="s">
        <v>405</v>
      </c>
      <c r="B28" s="157"/>
      <c r="C28" s="158"/>
      <c r="D28" s="158"/>
      <c r="E28" s="159" t="s">
        <v>684</v>
      </c>
      <c r="F28" s="159" t="s">
        <v>298</v>
      </c>
      <c r="G28" s="158"/>
      <c r="H28" s="100"/>
      <c r="I28" s="100"/>
      <c r="J28" s="100"/>
    </row>
    <row r="29" spans="1:10" ht="18" customHeight="1">
      <c r="A29" s="160" t="s">
        <v>406</v>
      </c>
      <c r="B29" s="160"/>
      <c r="C29" s="161"/>
      <c r="D29" s="161"/>
      <c r="E29" s="162">
        <v>65630651323</v>
      </c>
      <c r="F29" s="162">
        <v>57489853827</v>
      </c>
      <c r="G29" s="163"/>
      <c r="H29" s="100"/>
      <c r="I29" s="100"/>
      <c r="J29" s="100"/>
    </row>
    <row r="30" spans="1:10" ht="18" customHeight="1">
      <c r="A30" s="160" t="s">
        <v>407</v>
      </c>
      <c r="B30" s="160"/>
      <c r="C30" s="100"/>
      <c r="D30" s="161"/>
      <c r="E30" s="161"/>
      <c r="F30" s="161"/>
      <c r="G30" s="161"/>
      <c r="H30" s="100"/>
      <c r="I30" s="100"/>
      <c r="J30" s="100"/>
    </row>
    <row r="31" spans="1:10" ht="18" customHeight="1">
      <c r="A31" s="160" t="s">
        <v>408</v>
      </c>
      <c r="B31" s="160"/>
      <c r="C31" s="100"/>
      <c r="D31" s="161"/>
      <c r="E31" s="161"/>
      <c r="F31" s="161"/>
      <c r="G31" s="161"/>
      <c r="H31" s="100"/>
      <c r="I31" s="100"/>
      <c r="J31" s="100"/>
    </row>
    <row r="32" spans="1:10" ht="18" customHeight="1">
      <c r="A32" s="160" t="s">
        <v>408</v>
      </c>
      <c r="B32" s="160"/>
      <c r="C32" s="100"/>
      <c r="D32" s="161"/>
      <c r="E32" s="161"/>
      <c r="F32" s="161"/>
      <c r="G32" s="161"/>
      <c r="H32" s="100"/>
      <c r="I32" s="100"/>
      <c r="J32" s="100"/>
    </row>
    <row r="33" spans="1:10" ht="18" customHeight="1">
      <c r="A33" s="160" t="s">
        <v>408</v>
      </c>
      <c r="B33" s="160"/>
      <c r="C33" s="100"/>
      <c r="D33" s="161"/>
      <c r="E33" s="161"/>
      <c r="F33" s="161"/>
      <c r="G33" s="161"/>
      <c r="H33" s="100"/>
      <c r="I33" s="100"/>
      <c r="J33" s="100"/>
    </row>
    <row r="34" spans="1:10" ht="19.5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</row>
    <row r="35" spans="1:10" ht="19.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19.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</row>
    <row r="37" spans="1:10" ht="19.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</row>
    <row r="38" spans="1:10" ht="19.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</row>
    <row r="39" spans="1:10" ht="19.5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</row>
    <row r="40" spans="1:10" ht="19.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</row>
    <row r="41" spans="1:10" ht="19.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0" ht="19.5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</row>
    <row r="43" spans="1:10" ht="19.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</row>
    <row r="44" spans="1:10" ht="19.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10" ht="19.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</row>
    <row r="46" spans="1:10" ht="19.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</row>
    <row r="47" spans="1:10" ht="19.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</row>
    <row r="48" spans="1:10" ht="19.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</row>
  </sheetData>
  <mergeCells count="2">
    <mergeCell ref="K2:K4"/>
    <mergeCell ref="L2:L4"/>
  </mergeCells>
  <printOptions/>
  <pageMargins left="0.5" right="0.22" top="0.6" bottom="0.69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D48"/>
  <sheetViews>
    <sheetView zoomScale="115" zoomScaleNormal="115" workbookViewId="0" topLeftCell="A1">
      <selection activeCell="Q2" sqref="Q2"/>
    </sheetView>
  </sheetViews>
  <sheetFormatPr defaultColWidth="7.99609375" defaultRowHeight="15"/>
  <cols>
    <col min="1" max="3" width="7.99609375" style="173" bestFit="1" customWidth="1"/>
    <col min="4" max="4" width="4.4453125" style="173" customWidth="1"/>
    <col min="5" max="5" width="10.3359375" style="173" customWidth="1"/>
    <col min="6" max="6" width="11.99609375" style="173" customWidth="1"/>
    <col min="7" max="7" width="13.77734375" style="5" customWidth="1"/>
    <col min="8" max="8" width="13.10546875" style="5" customWidth="1"/>
    <col min="9" max="9" width="7.99609375" style="173" hidden="1" customWidth="1"/>
    <col min="10" max="10" width="11.99609375" style="173" hidden="1" customWidth="1"/>
    <col min="11" max="11" width="11.4453125" style="173" hidden="1" customWidth="1"/>
    <col min="12" max="12" width="12.21484375" style="173" hidden="1" customWidth="1"/>
    <col min="13" max="15" width="7.99609375" style="173" hidden="1" customWidth="1"/>
    <col min="16" max="244" width="7.99609375" style="173" bestFit="1" customWidth="1"/>
    <col min="245" max="16384" width="7.99609375" style="173" customWidth="1"/>
  </cols>
  <sheetData>
    <row r="1" spans="1:238" s="169" customFormat="1" ht="24.75" customHeight="1">
      <c r="A1" s="168" t="s">
        <v>409</v>
      </c>
      <c r="B1" s="168"/>
      <c r="C1" s="168"/>
      <c r="D1" s="168"/>
      <c r="E1" s="408" t="s">
        <v>685</v>
      </c>
      <c r="F1" s="408"/>
      <c r="G1" s="422" t="s">
        <v>410</v>
      </c>
      <c r="H1" s="422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</row>
    <row r="2" spans="1:238" ht="15.75" customHeight="1">
      <c r="A2" s="170"/>
      <c r="B2" s="170" t="s">
        <v>411</v>
      </c>
      <c r="C2" s="170"/>
      <c r="D2" s="170"/>
      <c r="E2" s="297" t="s">
        <v>305</v>
      </c>
      <c r="F2" s="297" t="s">
        <v>306</v>
      </c>
      <c r="G2" s="352" t="s">
        <v>305</v>
      </c>
      <c r="H2" s="352" t="s">
        <v>306</v>
      </c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</row>
    <row r="3" spans="1:238" ht="15.75" customHeight="1">
      <c r="A3" s="170"/>
      <c r="B3" s="170" t="s">
        <v>412</v>
      </c>
      <c r="C3" s="170"/>
      <c r="D3" s="170"/>
      <c r="E3" s="170">
        <v>135000</v>
      </c>
      <c r="F3" s="170">
        <v>3697598090</v>
      </c>
      <c r="G3" s="170">
        <v>0</v>
      </c>
      <c r="H3" s="170">
        <v>0</v>
      </c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</row>
    <row r="4" spans="1:238" ht="15.75" customHeight="1">
      <c r="A4" s="170"/>
      <c r="B4" s="170" t="s">
        <v>413</v>
      </c>
      <c r="C4" s="170"/>
      <c r="D4" s="170"/>
      <c r="E4" s="170">
        <v>0</v>
      </c>
      <c r="F4" s="170">
        <v>0</v>
      </c>
      <c r="G4" s="170">
        <v>0</v>
      </c>
      <c r="H4" s="170">
        <v>0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</row>
    <row r="5" spans="1:238" ht="15.75" customHeight="1">
      <c r="A5" s="170"/>
      <c r="B5" s="170" t="s">
        <v>414</v>
      </c>
      <c r="C5" s="170"/>
      <c r="D5" s="170"/>
      <c r="E5" s="170">
        <v>0</v>
      </c>
      <c r="F5" s="170">
        <v>0</v>
      </c>
      <c r="G5" s="170">
        <v>0</v>
      </c>
      <c r="H5" s="170">
        <v>0</v>
      </c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</row>
    <row r="6" spans="1:238" ht="15.75" customHeight="1">
      <c r="A6" s="170"/>
      <c r="B6" s="170" t="s">
        <v>415</v>
      </c>
      <c r="C6" s="170"/>
      <c r="D6" s="170"/>
      <c r="E6" s="170">
        <v>0</v>
      </c>
      <c r="F6" s="170">
        <v>0</v>
      </c>
      <c r="G6" s="170">
        <v>0</v>
      </c>
      <c r="H6" s="170">
        <v>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</row>
    <row r="7" spans="1:238" ht="15.75" customHeight="1">
      <c r="A7" s="170"/>
      <c r="B7" s="170" t="s">
        <v>416</v>
      </c>
      <c r="C7" s="170"/>
      <c r="D7" s="170"/>
      <c r="E7" s="170"/>
      <c r="F7" s="170">
        <v>17428606600</v>
      </c>
      <c r="G7" s="170"/>
      <c r="H7" s="170">
        <v>4650000000</v>
      </c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</row>
    <row r="8" spans="1:238" ht="15.75" customHeight="1">
      <c r="A8" s="170"/>
      <c r="B8" s="170" t="s">
        <v>417</v>
      </c>
      <c r="C8" s="170"/>
      <c r="D8" s="170"/>
      <c r="E8" s="170"/>
      <c r="F8" s="73">
        <v>3025000000</v>
      </c>
      <c r="G8" s="170"/>
      <c r="H8" s="170">
        <v>3025000000</v>
      </c>
      <c r="I8" s="172"/>
      <c r="J8" s="176"/>
      <c r="K8" s="299"/>
      <c r="L8" s="4"/>
      <c r="M8" s="4"/>
      <c r="N8" s="4"/>
      <c r="O8" s="4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</row>
    <row r="9" spans="1:238" s="169" customFormat="1" ht="15.75" customHeight="1">
      <c r="A9" s="227"/>
      <c r="B9" s="178" t="s">
        <v>303</v>
      </c>
      <c r="C9" s="178"/>
      <c r="D9" s="178"/>
      <c r="E9" s="227"/>
      <c r="F9" s="227">
        <f>SUM(F3:F8)</f>
        <v>24151204690</v>
      </c>
      <c r="G9" s="302">
        <f>SUM(G3:G8)</f>
        <v>0</v>
      </c>
      <c r="H9" s="302">
        <f>SUM(H3:H8)</f>
        <v>7675000000</v>
      </c>
      <c r="I9" s="168"/>
      <c r="J9" s="176"/>
      <c r="K9" s="300"/>
      <c r="L9" s="32"/>
      <c r="M9" s="32"/>
      <c r="N9" s="32"/>
      <c r="O9" s="32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8"/>
      <c r="HE9" s="168"/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</row>
    <row r="10" spans="1:238" s="169" customFormat="1" ht="30.75" customHeight="1">
      <c r="A10" s="227" t="s">
        <v>418</v>
      </c>
      <c r="B10" s="227"/>
      <c r="C10" s="227"/>
      <c r="D10" s="227"/>
      <c r="E10" s="227"/>
      <c r="F10" s="227"/>
      <c r="G10" s="159" t="s">
        <v>683</v>
      </c>
      <c r="H10" s="159" t="s">
        <v>298</v>
      </c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</row>
    <row r="11" spans="1:238" ht="15.75" customHeight="1">
      <c r="A11" s="170"/>
      <c r="B11" s="170" t="s">
        <v>419</v>
      </c>
      <c r="C11" s="170"/>
      <c r="D11" s="170"/>
      <c r="E11" s="170"/>
      <c r="F11" s="170"/>
      <c r="G11" s="73"/>
      <c r="H11" s="73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</row>
    <row r="12" spans="1:238" ht="15.75" customHeight="1">
      <c r="A12" s="170"/>
      <c r="B12" s="225" t="s">
        <v>420</v>
      </c>
      <c r="C12" s="225"/>
      <c r="D12" s="225"/>
      <c r="E12" s="225"/>
      <c r="F12" s="225"/>
      <c r="G12" s="73">
        <v>1551294215</v>
      </c>
      <c r="H12" s="301">
        <v>1058464681</v>
      </c>
      <c r="I12" s="172"/>
      <c r="J12" s="4"/>
      <c r="K12" s="4"/>
      <c r="L12" s="4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</row>
    <row r="13" spans="1:238" ht="15.75" customHeight="1">
      <c r="A13" s="170"/>
      <c r="B13" s="170" t="s">
        <v>421</v>
      </c>
      <c r="C13" s="170"/>
      <c r="D13" s="170"/>
      <c r="E13" s="170"/>
      <c r="F13" s="170"/>
      <c r="G13" s="73"/>
      <c r="H13" s="73"/>
      <c r="I13" s="172"/>
      <c r="J13" s="4"/>
      <c r="K13" s="4"/>
      <c r="L13" s="4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</row>
    <row r="14" spans="1:238" ht="15.75" customHeight="1">
      <c r="A14" s="170"/>
      <c r="B14" s="178" t="s">
        <v>303</v>
      </c>
      <c r="C14" s="178"/>
      <c r="D14" s="178"/>
      <c r="E14" s="170"/>
      <c r="F14" s="170"/>
      <c r="G14" s="302">
        <f>SUM(G11:G13)</f>
        <v>1551294215</v>
      </c>
      <c r="H14" s="302">
        <f>SUM(H11:H13)</f>
        <v>1058464681</v>
      </c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</row>
    <row r="15" spans="1:238" s="169" customFormat="1" ht="29.25" customHeight="1">
      <c r="A15" s="227" t="s">
        <v>422</v>
      </c>
      <c r="B15" s="227"/>
      <c r="C15" s="227"/>
      <c r="D15" s="227"/>
      <c r="E15" s="227"/>
      <c r="F15" s="303"/>
      <c r="G15" s="159" t="s">
        <v>683</v>
      </c>
      <c r="H15" s="159" t="s">
        <v>298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  <c r="HW15" s="168"/>
      <c r="HX15" s="168"/>
      <c r="HY15" s="168"/>
      <c r="HZ15" s="168"/>
      <c r="IA15" s="168"/>
      <c r="IB15" s="168"/>
      <c r="IC15" s="168"/>
      <c r="ID15" s="168"/>
    </row>
    <row r="16" spans="1:238" ht="15.75" customHeight="1">
      <c r="A16" s="170"/>
      <c r="B16" s="170" t="s">
        <v>423</v>
      </c>
      <c r="C16" s="170"/>
      <c r="D16" s="170"/>
      <c r="E16" s="170"/>
      <c r="F16" s="174"/>
      <c r="G16" s="73">
        <v>3500000000</v>
      </c>
      <c r="H16" s="73">
        <v>0</v>
      </c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2"/>
      <c r="FO16" s="172"/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2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  <c r="GP16" s="172"/>
      <c r="GQ16" s="172"/>
      <c r="GR16" s="172"/>
      <c r="GS16" s="172"/>
      <c r="GT16" s="172"/>
      <c r="GU16" s="172"/>
      <c r="GV16" s="172"/>
      <c r="GW16" s="172"/>
      <c r="GX16" s="172"/>
      <c r="GY16" s="172"/>
      <c r="GZ16" s="172"/>
      <c r="HA16" s="172"/>
      <c r="HB16" s="172"/>
      <c r="HC16" s="172"/>
      <c r="HD16" s="172"/>
      <c r="HE16" s="172"/>
      <c r="HF16" s="172"/>
      <c r="HG16" s="172"/>
      <c r="HH16" s="172"/>
      <c r="HI16" s="172"/>
      <c r="HJ16" s="172"/>
      <c r="HK16" s="172"/>
      <c r="HL16" s="172"/>
      <c r="HM16" s="172"/>
      <c r="HN16" s="172"/>
      <c r="HO16" s="172"/>
      <c r="HP16" s="172"/>
      <c r="HQ16" s="172"/>
      <c r="HR16" s="172"/>
      <c r="HS16" s="172"/>
      <c r="HT16" s="172"/>
      <c r="HU16" s="172"/>
      <c r="HV16" s="172"/>
      <c r="HW16" s="172"/>
      <c r="HX16" s="172"/>
      <c r="HY16" s="172"/>
      <c r="HZ16" s="172"/>
      <c r="IA16" s="172"/>
      <c r="IB16" s="172"/>
      <c r="IC16" s="172"/>
      <c r="ID16" s="172"/>
    </row>
    <row r="17" spans="1:238" ht="15.75" customHeight="1">
      <c r="A17" s="170"/>
      <c r="B17" s="73" t="s">
        <v>424</v>
      </c>
      <c r="C17" s="170"/>
      <c r="D17" s="170"/>
      <c r="E17" s="170"/>
      <c r="F17" s="170"/>
      <c r="G17" s="73">
        <v>0</v>
      </c>
      <c r="H17" s="73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2"/>
      <c r="HF17" s="172"/>
      <c r="HG17" s="172"/>
      <c r="HH17" s="172"/>
      <c r="HI17" s="172"/>
      <c r="HJ17" s="172"/>
      <c r="HK17" s="172"/>
      <c r="HL17" s="172"/>
      <c r="HM17" s="172"/>
      <c r="HN17" s="172"/>
      <c r="HO17" s="172"/>
      <c r="HP17" s="172"/>
      <c r="HQ17" s="172"/>
      <c r="HR17" s="172"/>
      <c r="HS17" s="172"/>
      <c r="HT17" s="172"/>
      <c r="HU17" s="172"/>
      <c r="HV17" s="172"/>
      <c r="HW17" s="172"/>
      <c r="HX17" s="172"/>
      <c r="HY17" s="172"/>
      <c r="HZ17" s="172"/>
      <c r="IA17" s="172"/>
      <c r="IB17" s="172"/>
      <c r="IC17" s="172"/>
      <c r="ID17" s="172"/>
    </row>
    <row r="18" spans="1:238" ht="15.75" customHeight="1">
      <c r="A18" s="170"/>
      <c r="B18" s="73" t="s">
        <v>425</v>
      </c>
      <c r="C18" s="170"/>
      <c r="D18" s="170"/>
      <c r="E18" s="170"/>
      <c r="F18" s="170"/>
      <c r="G18" s="73"/>
      <c r="H18" s="73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  <c r="HF18" s="172"/>
      <c r="HG18" s="172"/>
      <c r="HH18" s="172"/>
      <c r="HI18" s="172"/>
      <c r="HJ18" s="172"/>
      <c r="HK18" s="172"/>
      <c r="HL18" s="172"/>
      <c r="HM18" s="172"/>
      <c r="HN18" s="172"/>
      <c r="HO18" s="172"/>
      <c r="HP18" s="172"/>
      <c r="HQ18" s="172"/>
      <c r="HR18" s="172"/>
      <c r="HS18" s="172"/>
      <c r="HT18" s="172"/>
      <c r="HU18" s="172"/>
      <c r="HV18" s="172"/>
      <c r="HW18" s="172"/>
      <c r="HX18" s="172"/>
      <c r="HY18" s="172"/>
      <c r="HZ18" s="172"/>
      <c r="IA18" s="172"/>
      <c r="IB18" s="172"/>
      <c r="IC18" s="172"/>
      <c r="ID18" s="172"/>
    </row>
    <row r="19" spans="1:238" ht="15.75" customHeight="1">
      <c r="A19" s="170"/>
      <c r="B19" s="178" t="s">
        <v>303</v>
      </c>
      <c r="C19" s="178"/>
      <c r="D19" s="178"/>
      <c r="E19" s="170"/>
      <c r="F19" s="170"/>
      <c r="G19" s="302">
        <v>0</v>
      </c>
      <c r="H19" s="302">
        <v>0</v>
      </c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2"/>
      <c r="GF19" s="172"/>
      <c r="GG19" s="172"/>
      <c r="GH19" s="172"/>
      <c r="GI19" s="172"/>
      <c r="GJ19" s="172"/>
      <c r="GK19" s="172"/>
      <c r="GL19" s="172"/>
      <c r="GM19" s="172"/>
      <c r="GN19" s="172"/>
      <c r="GO19" s="172"/>
      <c r="GP19" s="172"/>
      <c r="GQ19" s="172"/>
      <c r="GR19" s="172"/>
      <c r="GS19" s="172"/>
      <c r="GT19" s="172"/>
      <c r="GU19" s="172"/>
      <c r="GV19" s="172"/>
      <c r="GW19" s="172"/>
      <c r="GX19" s="172"/>
      <c r="GY19" s="172"/>
      <c r="GZ19" s="172"/>
      <c r="HA19" s="172"/>
      <c r="HB19" s="172"/>
      <c r="HC19" s="172"/>
      <c r="HD19" s="172"/>
      <c r="HE19" s="172"/>
      <c r="HF19" s="172"/>
      <c r="HG19" s="172"/>
      <c r="HH19" s="172"/>
      <c r="HI19" s="172"/>
      <c r="HJ19" s="172"/>
      <c r="HK19" s="172"/>
      <c r="HL19" s="172"/>
      <c r="HM19" s="172"/>
      <c r="HN19" s="172"/>
      <c r="HO19" s="172"/>
      <c r="HP19" s="172"/>
      <c r="HQ19" s="172"/>
      <c r="HR19" s="172"/>
      <c r="HS19" s="172"/>
      <c r="HT19" s="172"/>
      <c r="HU19" s="172"/>
      <c r="HV19" s="172"/>
      <c r="HW19" s="172"/>
      <c r="HX19" s="172"/>
      <c r="HY19" s="172"/>
      <c r="HZ19" s="172"/>
      <c r="IA19" s="172"/>
      <c r="IB19" s="172"/>
      <c r="IC19" s="172"/>
      <c r="ID19" s="172"/>
    </row>
    <row r="20" spans="1:238" s="169" customFormat="1" ht="27" customHeight="1">
      <c r="A20" s="227" t="s">
        <v>426</v>
      </c>
      <c r="B20" s="227"/>
      <c r="C20" s="227"/>
      <c r="D20" s="227"/>
      <c r="E20" s="227"/>
      <c r="F20" s="303"/>
      <c r="G20" s="159" t="s">
        <v>683</v>
      </c>
      <c r="H20" s="159" t="s">
        <v>298</v>
      </c>
      <c r="I20" s="168"/>
      <c r="J20" s="168"/>
      <c r="K20" s="304"/>
      <c r="L20" s="168"/>
      <c r="M20" s="304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</row>
    <row r="21" spans="1:238" ht="15.75" customHeight="1">
      <c r="A21" s="170"/>
      <c r="B21" s="73" t="s">
        <v>427</v>
      </c>
      <c r="C21" s="170"/>
      <c r="D21" s="170"/>
      <c r="E21" s="170"/>
      <c r="F21" s="170"/>
      <c r="G21" s="73">
        <v>2972663</v>
      </c>
      <c r="H21" s="73">
        <v>190993414</v>
      </c>
      <c r="I21" s="172"/>
      <c r="J21" s="172"/>
      <c r="K21" s="305"/>
      <c r="L21" s="176"/>
      <c r="M21" s="305"/>
      <c r="N21" s="176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2"/>
      <c r="GC21" s="172"/>
      <c r="GD21" s="172"/>
      <c r="GE21" s="172"/>
      <c r="GF21" s="172"/>
      <c r="GG21" s="172"/>
      <c r="GH21" s="172"/>
      <c r="GI21" s="172"/>
      <c r="GJ21" s="172"/>
      <c r="GK21" s="172"/>
      <c r="GL21" s="172"/>
      <c r="GM21" s="172"/>
      <c r="GN21" s="172"/>
      <c r="GO21" s="172"/>
      <c r="GP21" s="172"/>
      <c r="GQ21" s="172"/>
      <c r="GR21" s="172"/>
      <c r="GS21" s="172"/>
      <c r="GT21" s="172"/>
      <c r="GU21" s="172"/>
      <c r="GV21" s="172"/>
      <c r="GW21" s="172"/>
      <c r="GX21" s="172"/>
      <c r="GY21" s="172"/>
      <c r="GZ21" s="172"/>
      <c r="HA21" s="172"/>
      <c r="HB21" s="172"/>
      <c r="HC21" s="172"/>
      <c r="HD21" s="172"/>
      <c r="HE21" s="172"/>
      <c r="HF21" s="172"/>
      <c r="HG21" s="172"/>
      <c r="HH21" s="172"/>
      <c r="HI21" s="172"/>
      <c r="HJ21" s="172"/>
      <c r="HK21" s="172"/>
      <c r="HL21" s="172"/>
      <c r="HM21" s="172"/>
      <c r="HN21" s="172"/>
      <c r="HO21" s="172"/>
      <c r="HP21" s="172"/>
      <c r="HQ21" s="172"/>
      <c r="HR21" s="172"/>
      <c r="HS21" s="172"/>
      <c r="HT21" s="172"/>
      <c r="HU21" s="172"/>
      <c r="HV21" s="172"/>
      <c r="HW21" s="172"/>
      <c r="HX21" s="172"/>
      <c r="HY21" s="172"/>
      <c r="HZ21" s="172"/>
      <c r="IA21" s="172"/>
      <c r="IB21" s="172"/>
      <c r="IC21" s="172"/>
      <c r="ID21" s="172"/>
    </row>
    <row r="22" spans="1:238" ht="15.75" customHeight="1">
      <c r="A22" s="170"/>
      <c r="B22" s="170" t="s">
        <v>428</v>
      </c>
      <c r="C22" s="170"/>
      <c r="D22" s="170"/>
      <c r="E22" s="170"/>
      <c r="F22" s="174"/>
      <c r="G22" s="94">
        <v>-294862735</v>
      </c>
      <c r="H22" s="73">
        <v>1005228338</v>
      </c>
      <c r="I22" s="172"/>
      <c r="J22" s="172"/>
      <c r="K22" s="172"/>
      <c r="L22" s="306"/>
      <c r="M22" s="172"/>
      <c r="N22" s="176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2"/>
      <c r="FS22" s="172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72"/>
      <c r="GE22" s="172"/>
      <c r="GF22" s="172"/>
      <c r="GG22" s="172"/>
      <c r="GH22" s="172"/>
      <c r="GI22" s="172"/>
      <c r="GJ22" s="172"/>
      <c r="GK22" s="172"/>
      <c r="GL22" s="172"/>
      <c r="GM22" s="172"/>
      <c r="GN22" s="172"/>
      <c r="GO22" s="172"/>
      <c r="GP22" s="172"/>
      <c r="GQ22" s="172"/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  <c r="HE22" s="172"/>
      <c r="HF22" s="172"/>
      <c r="HG22" s="172"/>
      <c r="HH22" s="172"/>
      <c r="HI22" s="172"/>
      <c r="HJ22" s="172"/>
      <c r="HK22" s="172"/>
      <c r="HL22" s="172"/>
      <c r="HM22" s="172"/>
      <c r="HN22" s="172"/>
      <c r="HO22" s="172"/>
      <c r="HP22" s="172"/>
      <c r="HQ22" s="172"/>
      <c r="HR22" s="172"/>
      <c r="HS22" s="172"/>
      <c r="HT22" s="172"/>
      <c r="HU22" s="172"/>
      <c r="HV22" s="172"/>
      <c r="HW22" s="172"/>
      <c r="HX22" s="172"/>
      <c r="HY22" s="172"/>
      <c r="HZ22" s="172"/>
      <c r="IA22" s="172"/>
      <c r="IB22" s="172"/>
      <c r="IC22" s="172"/>
      <c r="ID22" s="172"/>
    </row>
    <row r="23" spans="1:238" ht="15.75" customHeight="1">
      <c r="A23" s="170"/>
      <c r="B23" s="170" t="s">
        <v>429</v>
      </c>
      <c r="C23" s="170"/>
      <c r="D23" s="170"/>
      <c r="E23" s="170"/>
      <c r="F23" s="170"/>
      <c r="G23" s="73">
        <v>33676334</v>
      </c>
      <c r="H23" s="73">
        <v>2005459</v>
      </c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  <c r="HF23" s="172"/>
      <c r="HG23" s="172"/>
      <c r="HH23" s="172"/>
      <c r="HI23" s="172"/>
      <c r="HJ23" s="172"/>
      <c r="HK23" s="172"/>
      <c r="HL23" s="172"/>
      <c r="HM23" s="172"/>
      <c r="HN23" s="172"/>
      <c r="HO23" s="172"/>
      <c r="HP23" s="172"/>
      <c r="HQ23" s="172"/>
      <c r="HR23" s="172"/>
      <c r="HS23" s="172"/>
      <c r="HT23" s="172"/>
      <c r="HU23" s="172"/>
      <c r="HV23" s="172"/>
      <c r="HW23" s="172"/>
      <c r="HX23" s="172"/>
      <c r="HY23" s="172"/>
      <c r="HZ23" s="172"/>
      <c r="IA23" s="172"/>
      <c r="IB23" s="172"/>
      <c r="IC23" s="172"/>
      <c r="ID23" s="172"/>
    </row>
    <row r="24" spans="1:238" ht="15.75" customHeight="1">
      <c r="A24" s="170"/>
      <c r="B24" s="170" t="s">
        <v>430</v>
      </c>
      <c r="C24" s="170"/>
      <c r="D24" s="170"/>
      <c r="E24" s="170"/>
      <c r="F24" s="170"/>
      <c r="G24" s="73">
        <v>0</v>
      </c>
      <c r="H24" s="73">
        <v>0</v>
      </c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</row>
    <row r="25" spans="1:238" ht="15.75" customHeight="1">
      <c r="A25" s="170"/>
      <c r="B25" s="170" t="s">
        <v>431</v>
      </c>
      <c r="C25" s="170"/>
      <c r="D25" s="170"/>
      <c r="E25" s="170"/>
      <c r="F25" s="170"/>
      <c r="G25" s="73">
        <v>0</v>
      </c>
      <c r="H25" s="73">
        <v>0</v>
      </c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2"/>
      <c r="GM25" s="172"/>
      <c r="GN25" s="172"/>
      <c r="GO25" s="172"/>
      <c r="GP25" s="172"/>
      <c r="GQ25" s="172"/>
      <c r="GR25" s="172"/>
      <c r="GS25" s="172"/>
      <c r="GT25" s="172"/>
      <c r="GU25" s="172"/>
      <c r="GV25" s="172"/>
      <c r="GW25" s="172"/>
      <c r="GX25" s="172"/>
      <c r="GY25" s="172"/>
      <c r="GZ25" s="172"/>
      <c r="HA25" s="172"/>
      <c r="HB25" s="172"/>
      <c r="HC25" s="172"/>
      <c r="HD25" s="172"/>
      <c r="HE25" s="172"/>
      <c r="HF25" s="172"/>
      <c r="HG25" s="172"/>
      <c r="HH25" s="172"/>
      <c r="HI25" s="172"/>
      <c r="HJ25" s="172"/>
      <c r="HK25" s="172"/>
      <c r="HL25" s="172"/>
      <c r="HM25" s="172"/>
      <c r="HN25" s="172"/>
      <c r="HO25" s="172"/>
      <c r="HP25" s="172"/>
      <c r="HQ25" s="172"/>
      <c r="HR25" s="172"/>
      <c r="HS25" s="172"/>
      <c r="HT25" s="172"/>
      <c r="HU25" s="172"/>
      <c r="HV25" s="172"/>
      <c r="HW25" s="172"/>
      <c r="HX25" s="172"/>
      <c r="HY25" s="172"/>
      <c r="HZ25" s="172"/>
      <c r="IA25" s="172"/>
      <c r="IB25" s="172"/>
      <c r="IC25" s="172"/>
      <c r="ID25" s="172"/>
    </row>
    <row r="26" spans="1:238" ht="15.75" customHeight="1">
      <c r="A26" s="170"/>
      <c r="B26" s="170" t="s">
        <v>432</v>
      </c>
      <c r="C26" s="170"/>
      <c r="D26" s="170"/>
      <c r="E26" s="170"/>
      <c r="F26" s="170"/>
      <c r="G26" s="73">
        <v>0</v>
      </c>
      <c r="H26" s="73">
        <v>0</v>
      </c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72"/>
      <c r="GK26" s="172"/>
      <c r="GL26" s="172"/>
      <c r="GM26" s="172"/>
      <c r="GN26" s="172"/>
      <c r="GO26" s="172"/>
      <c r="GP26" s="172"/>
      <c r="GQ26" s="172"/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2"/>
      <c r="HF26" s="172"/>
      <c r="HG26" s="172"/>
      <c r="HH26" s="172"/>
      <c r="HI26" s="172"/>
      <c r="HJ26" s="172"/>
      <c r="HK26" s="172"/>
      <c r="HL26" s="172"/>
      <c r="HM26" s="172"/>
      <c r="HN26" s="172"/>
      <c r="HO26" s="172"/>
      <c r="HP26" s="172"/>
      <c r="HQ26" s="172"/>
      <c r="HR26" s="172"/>
      <c r="HS26" s="172"/>
      <c r="HT26" s="172"/>
      <c r="HU26" s="172"/>
      <c r="HV26" s="172"/>
      <c r="HW26" s="172"/>
      <c r="HX26" s="172"/>
      <c r="HY26" s="172"/>
      <c r="HZ26" s="172"/>
      <c r="IA26" s="172"/>
      <c r="IB26" s="172"/>
      <c r="IC26" s="172"/>
      <c r="ID26" s="172"/>
    </row>
    <row r="27" spans="1:238" ht="15.75" customHeight="1">
      <c r="A27" s="170"/>
      <c r="B27" s="170" t="s">
        <v>433</v>
      </c>
      <c r="C27" s="170"/>
      <c r="D27" s="170"/>
      <c r="E27" s="170"/>
      <c r="F27" s="170"/>
      <c r="G27" s="73">
        <v>0</v>
      </c>
      <c r="H27" s="73">
        <v>0</v>
      </c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/>
      <c r="GH27" s="172"/>
      <c r="GI27" s="172"/>
      <c r="GJ27" s="172"/>
      <c r="GK27" s="172"/>
      <c r="GL27" s="172"/>
      <c r="GM27" s="172"/>
      <c r="GN27" s="172"/>
      <c r="GO27" s="172"/>
      <c r="GP27" s="172"/>
      <c r="GQ27" s="172"/>
      <c r="GR27" s="172"/>
      <c r="GS27" s="172"/>
      <c r="GT27" s="172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  <c r="HE27" s="172"/>
      <c r="HF27" s="172"/>
      <c r="HG27" s="172"/>
      <c r="HH27" s="172"/>
      <c r="HI27" s="172"/>
      <c r="HJ27" s="172"/>
      <c r="HK27" s="172"/>
      <c r="HL27" s="172"/>
      <c r="HM27" s="172"/>
      <c r="HN27" s="172"/>
      <c r="HO27" s="172"/>
      <c r="HP27" s="172"/>
      <c r="HQ27" s="172"/>
      <c r="HR27" s="172"/>
      <c r="HS27" s="172"/>
      <c r="HT27" s="172"/>
      <c r="HU27" s="172"/>
      <c r="HV27" s="172"/>
      <c r="HW27" s="172"/>
      <c r="HX27" s="172"/>
      <c r="HY27" s="172"/>
      <c r="HZ27" s="172"/>
      <c r="IA27" s="172"/>
      <c r="IB27" s="172"/>
      <c r="IC27" s="172"/>
      <c r="ID27" s="172"/>
    </row>
    <row r="28" spans="1:238" ht="15.75" customHeight="1">
      <c r="A28" s="170"/>
      <c r="B28" s="178" t="s">
        <v>303</v>
      </c>
      <c r="C28" s="178"/>
      <c r="D28" s="178"/>
      <c r="E28" s="170"/>
      <c r="F28" s="170"/>
      <c r="G28" s="307">
        <f>SUM(G21:G27)</f>
        <v>-258213738</v>
      </c>
      <c r="H28" s="302">
        <f>SUM(H21:H27)</f>
        <v>1198227211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72"/>
      <c r="GB28" s="172"/>
      <c r="GC28" s="172"/>
      <c r="GD28" s="172"/>
      <c r="GE28" s="172"/>
      <c r="GF28" s="172"/>
      <c r="GG28" s="172"/>
      <c r="GH28" s="172"/>
      <c r="GI28" s="172"/>
      <c r="GJ28" s="172"/>
      <c r="GK28" s="172"/>
      <c r="GL28" s="172"/>
      <c r="GM28" s="172"/>
      <c r="GN28" s="172"/>
      <c r="GO28" s="172"/>
      <c r="GP28" s="172"/>
      <c r="GQ28" s="172"/>
      <c r="GR28" s="172"/>
      <c r="GS28" s="172"/>
      <c r="GT28" s="172"/>
      <c r="GU28" s="172"/>
      <c r="GV28" s="172"/>
      <c r="GW28" s="172"/>
      <c r="GX28" s="172"/>
      <c r="GY28" s="172"/>
      <c r="GZ28" s="172"/>
      <c r="HA28" s="172"/>
      <c r="HB28" s="172"/>
      <c r="HC28" s="172"/>
      <c r="HD28" s="172"/>
      <c r="HE28" s="172"/>
      <c r="HF28" s="172"/>
      <c r="HG28" s="172"/>
      <c r="HH28" s="172"/>
      <c r="HI28" s="172"/>
      <c r="HJ28" s="172"/>
      <c r="HK28" s="172"/>
      <c r="HL28" s="172"/>
      <c r="HM28" s="172"/>
      <c r="HN28" s="172"/>
      <c r="HO28" s="172"/>
      <c r="HP28" s="172"/>
      <c r="HQ28" s="172"/>
      <c r="HR28" s="172"/>
      <c r="HS28" s="172"/>
      <c r="HT28" s="172"/>
      <c r="HU28" s="172"/>
      <c r="HV28" s="172"/>
      <c r="HW28" s="172"/>
      <c r="HX28" s="172"/>
      <c r="HY28" s="172"/>
      <c r="HZ28" s="172"/>
      <c r="IA28" s="172"/>
      <c r="IB28" s="172"/>
      <c r="IC28" s="172"/>
      <c r="ID28" s="172"/>
    </row>
    <row r="29" spans="1:238" s="169" customFormat="1" ht="26.25" customHeight="1">
      <c r="A29" s="227" t="s">
        <v>434</v>
      </c>
      <c r="B29" s="227"/>
      <c r="C29" s="227"/>
      <c r="D29" s="227"/>
      <c r="E29" s="227"/>
      <c r="F29" s="227"/>
      <c r="G29" s="159" t="s">
        <v>683</v>
      </c>
      <c r="H29" s="159" t="s">
        <v>298</v>
      </c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68"/>
      <c r="FF29" s="168"/>
      <c r="FG29" s="168"/>
      <c r="FH29" s="168"/>
      <c r="FI29" s="168"/>
      <c r="FJ29" s="168"/>
      <c r="FK29" s="168"/>
      <c r="FL29" s="168"/>
      <c r="FM29" s="168"/>
      <c r="FN29" s="168"/>
      <c r="FO29" s="168"/>
      <c r="FP29" s="168"/>
      <c r="FQ29" s="168"/>
      <c r="FR29" s="168"/>
      <c r="FS29" s="168"/>
      <c r="FT29" s="168"/>
      <c r="FU29" s="168"/>
      <c r="FV29" s="168"/>
      <c r="FW29" s="168"/>
      <c r="FX29" s="168"/>
      <c r="FY29" s="168"/>
      <c r="FZ29" s="168"/>
      <c r="GA29" s="168"/>
      <c r="GB29" s="168"/>
      <c r="GC29" s="168"/>
      <c r="GD29" s="168"/>
      <c r="GE29" s="168"/>
      <c r="GF29" s="168"/>
      <c r="GG29" s="168"/>
      <c r="GH29" s="168"/>
      <c r="GI29" s="168"/>
      <c r="GJ29" s="168"/>
      <c r="GK29" s="168"/>
      <c r="GL29" s="168"/>
      <c r="GM29" s="168"/>
      <c r="GN29" s="168"/>
      <c r="GO29" s="168"/>
      <c r="GP29" s="168"/>
      <c r="GQ29" s="168"/>
      <c r="GR29" s="168"/>
      <c r="GS29" s="168"/>
      <c r="GT29" s="168"/>
      <c r="GU29" s="168"/>
      <c r="GV29" s="168"/>
      <c r="GW29" s="168"/>
      <c r="GX29" s="168"/>
      <c r="GY29" s="168"/>
      <c r="GZ29" s="168"/>
      <c r="HA29" s="168"/>
      <c r="HB29" s="168"/>
      <c r="HC29" s="168"/>
      <c r="HD29" s="168"/>
      <c r="HE29" s="168"/>
      <c r="HF29" s="168"/>
      <c r="HG29" s="168"/>
      <c r="HH29" s="168"/>
      <c r="HI29" s="168"/>
      <c r="HJ29" s="168"/>
      <c r="HK29" s="168"/>
      <c r="HL29" s="168"/>
      <c r="HM29" s="168"/>
      <c r="HN29" s="168"/>
      <c r="HO29" s="168"/>
      <c r="HP29" s="168"/>
      <c r="HQ29" s="168"/>
      <c r="HR29" s="168"/>
      <c r="HS29" s="168"/>
      <c r="HT29" s="168"/>
      <c r="HU29" s="168"/>
      <c r="HV29" s="168"/>
      <c r="HW29" s="168"/>
      <c r="HX29" s="168"/>
      <c r="HY29" s="168"/>
      <c r="HZ29" s="168"/>
      <c r="IA29" s="168"/>
      <c r="IB29" s="168"/>
      <c r="IC29" s="168"/>
      <c r="ID29" s="168"/>
    </row>
    <row r="30" spans="1:238" ht="15.75" customHeight="1">
      <c r="A30" s="170"/>
      <c r="B30" s="170" t="s">
        <v>435</v>
      </c>
      <c r="C30" s="170"/>
      <c r="D30" s="170"/>
      <c r="E30" s="170"/>
      <c r="F30" s="170"/>
      <c r="G30" s="73">
        <v>0</v>
      </c>
      <c r="H30" s="73">
        <v>0</v>
      </c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72"/>
      <c r="GK30" s="172"/>
      <c r="GL30" s="172"/>
      <c r="GM30" s="172"/>
      <c r="GN30" s="172"/>
      <c r="GO30" s="172"/>
      <c r="GP30" s="172"/>
      <c r="GQ30" s="172"/>
      <c r="GR30" s="172"/>
      <c r="GS30" s="172"/>
      <c r="GT30" s="172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  <c r="HE30" s="172"/>
      <c r="HF30" s="172"/>
      <c r="HG30" s="172"/>
      <c r="HH30" s="172"/>
      <c r="HI30" s="172"/>
      <c r="HJ30" s="172"/>
      <c r="HK30" s="172"/>
      <c r="HL30" s="172"/>
      <c r="HM30" s="172"/>
      <c r="HN30" s="172"/>
      <c r="HO30" s="172"/>
      <c r="HP30" s="172"/>
      <c r="HQ30" s="172"/>
      <c r="HR30" s="172"/>
      <c r="HS30" s="172"/>
      <c r="HT30" s="172"/>
      <c r="HU30" s="172"/>
      <c r="HV30" s="172"/>
      <c r="HW30" s="172"/>
      <c r="HX30" s="172"/>
      <c r="HY30" s="172"/>
      <c r="HZ30" s="172"/>
      <c r="IA30" s="172"/>
      <c r="IB30" s="172"/>
      <c r="IC30" s="172"/>
      <c r="ID30" s="172"/>
    </row>
    <row r="31" spans="1:238" ht="15.75" customHeight="1">
      <c r="A31" s="170"/>
      <c r="B31" s="170" t="s">
        <v>436</v>
      </c>
      <c r="C31" s="170"/>
      <c r="D31" s="170"/>
      <c r="E31" s="170"/>
      <c r="F31" s="170"/>
      <c r="G31" s="73"/>
      <c r="H31" s="73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72"/>
      <c r="GK31" s="172"/>
      <c r="GL31" s="172"/>
      <c r="GM31" s="172"/>
      <c r="GN31" s="172"/>
      <c r="GO31" s="172"/>
      <c r="GP31" s="172"/>
      <c r="GQ31" s="172"/>
      <c r="GR31" s="172"/>
      <c r="GS31" s="172"/>
      <c r="GT31" s="172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  <c r="HE31" s="172"/>
      <c r="HF31" s="172"/>
      <c r="HG31" s="172"/>
      <c r="HH31" s="172"/>
      <c r="HI31" s="172"/>
      <c r="HJ31" s="172"/>
      <c r="HK31" s="172"/>
      <c r="HL31" s="172"/>
      <c r="HM31" s="172"/>
      <c r="HN31" s="172"/>
      <c r="HO31" s="172"/>
      <c r="HP31" s="172"/>
      <c r="HQ31" s="172"/>
      <c r="HR31" s="172"/>
      <c r="HS31" s="172"/>
      <c r="HT31" s="172"/>
      <c r="HU31" s="172"/>
      <c r="HV31" s="172"/>
      <c r="HW31" s="172"/>
      <c r="HX31" s="172"/>
      <c r="HY31" s="172"/>
      <c r="HZ31" s="172"/>
      <c r="IA31" s="172"/>
      <c r="IB31" s="172"/>
      <c r="IC31" s="172"/>
      <c r="ID31" s="172"/>
    </row>
    <row r="32" spans="1:238" ht="15.75" customHeight="1">
      <c r="A32" s="170"/>
      <c r="B32" s="170" t="s">
        <v>437</v>
      </c>
      <c r="C32" s="170"/>
      <c r="D32" s="170"/>
      <c r="E32" s="170"/>
      <c r="F32" s="170"/>
      <c r="G32" s="73"/>
      <c r="H32" s="73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/>
      <c r="GJ32" s="172"/>
      <c r="GK32" s="172"/>
      <c r="GL32" s="172"/>
      <c r="GM32" s="172"/>
      <c r="GN32" s="172"/>
      <c r="GO32" s="172"/>
      <c r="GP32" s="172"/>
      <c r="GQ32" s="172"/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2"/>
      <c r="HF32" s="172"/>
      <c r="HG32" s="172"/>
      <c r="HH32" s="172"/>
      <c r="HI32" s="172"/>
      <c r="HJ32" s="172"/>
      <c r="HK32" s="172"/>
      <c r="HL32" s="172"/>
      <c r="HM32" s="172"/>
      <c r="HN32" s="172"/>
      <c r="HO32" s="172"/>
      <c r="HP32" s="172"/>
      <c r="HQ32" s="172"/>
      <c r="HR32" s="172"/>
      <c r="HS32" s="172"/>
      <c r="HT32" s="172"/>
      <c r="HU32" s="172"/>
      <c r="HV32" s="172"/>
      <c r="HW32" s="172"/>
      <c r="HX32" s="172"/>
      <c r="HY32" s="172"/>
      <c r="HZ32" s="172"/>
      <c r="IA32" s="172"/>
      <c r="IB32" s="172"/>
      <c r="IC32" s="172"/>
      <c r="ID32" s="172"/>
    </row>
    <row r="33" spans="1:238" s="169" customFormat="1" ht="15.75" customHeight="1">
      <c r="A33" s="227"/>
      <c r="B33" s="178" t="s">
        <v>303</v>
      </c>
      <c r="C33" s="178"/>
      <c r="D33" s="178"/>
      <c r="E33" s="227"/>
      <c r="F33" s="227"/>
      <c r="G33" s="74">
        <v>0</v>
      </c>
      <c r="H33" s="74">
        <v>0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8"/>
      <c r="FL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8"/>
      <c r="FX33" s="168"/>
      <c r="FY33" s="168"/>
      <c r="FZ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  <c r="GV33" s="168"/>
      <c r="GW33" s="168"/>
      <c r="GX33" s="168"/>
      <c r="GY33" s="168"/>
      <c r="GZ33" s="168"/>
      <c r="HA33" s="168"/>
      <c r="HB33" s="168"/>
      <c r="HC33" s="168"/>
      <c r="HD33" s="168"/>
      <c r="HE33" s="168"/>
      <c r="HF33" s="168"/>
      <c r="HG33" s="168"/>
      <c r="HH33" s="168"/>
      <c r="HI33" s="168"/>
      <c r="HJ33" s="168"/>
      <c r="HK33" s="168"/>
      <c r="HL33" s="168"/>
      <c r="HM33" s="168"/>
      <c r="HN33" s="168"/>
      <c r="HO33" s="168"/>
      <c r="HP33" s="168"/>
      <c r="HQ33" s="168"/>
      <c r="HR33" s="168"/>
      <c r="HS33" s="168"/>
      <c r="HT33" s="168"/>
      <c r="HU33" s="168"/>
      <c r="HV33" s="168"/>
      <c r="HW33" s="168"/>
      <c r="HX33" s="168"/>
      <c r="HY33" s="168"/>
      <c r="HZ33" s="168"/>
      <c r="IA33" s="168"/>
      <c r="IB33" s="168"/>
      <c r="IC33" s="168"/>
      <c r="ID33" s="168"/>
    </row>
    <row r="34" spans="1:238" s="169" customFormat="1" ht="26.25" customHeight="1">
      <c r="A34" s="227" t="s">
        <v>438</v>
      </c>
      <c r="B34" s="227"/>
      <c r="C34" s="227"/>
      <c r="D34" s="227"/>
      <c r="E34" s="227"/>
      <c r="F34" s="227"/>
      <c r="G34" s="159" t="s">
        <v>683</v>
      </c>
      <c r="H34" s="159" t="s">
        <v>298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68"/>
      <c r="FM34" s="168"/>
      <c r="FN34" s="168"/>
      <c r="FO34" s="168"/>
      <c r="FP34" s="168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V34" s="168"/>
      <c r="GW34" s="168"/>
      <c r="GX34" s="168"/>
      <c r="GY34" s="168"/>
      <c r="GZ34" s="168"/>
      <c r="HA34" s="168"/>
      <c r="HB34" s="168"/>
      <c r="HC34" s="168"/>
      <c r="HD34" s="168"/>
      <c r="HE34" s="168"/>
      <c r="HF34" s="168"/>
      <c r="HG34" s="168"/>
      <c r="HH34" s="168"/>
      <c r="HI34" s="168"/>
      <c r="HJ34" s="168"/>
      <c r="HK34" s="168"/>
      <c r="HL34" s="168"/>
      <c r="HM34" s="168"/>
      <c r="HN34" s="168"/>
      <c r="HO34" s="168"/>
      <c r="HP34" s="168"/>
      <c r="HQ34" s="168"/>
      <c r="HR34" s="168"/>
      <c r="HS34" s="168"/>
      <c r="HT34" s="168"/>
      <c r="HU34" s="168"/>
      <c r="HV34" s="168"/>
      <c r="HW34" s="168"/>
      <c r="HX34" s="168"/>
      <c r="HY34" s="168"/>
      <c r="HZ34" s="168"/>
      <c r="IA34" s="168"/>
      <c r="IB34" s="168"/>
      <c r="IC34" s="168"/>
      <c r="ID34" s="168"/>
    </row>
    <row r="35" spans="1:238" ht="18.75" customHeight="1">
      <c r="A35" s="170"/>
      <c r="B35" s="170" t="s">
        <v>439</v>
      </c>
      <c r="C35" s="170"/>
      <c r="D35" s="170"/>
      <c r="E35" s="170"/>
      <c r="F35" s="170"/>
      <c r="G35" s="73">
        <v>0</v>
      </c>
      <c r="H35" s="73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/>
      <c r="FW35" s="172"/>
      <c r="FX35" s="172"/>
      <c r="FY35" s="172"/>
      <c r="FZ35" s="172"/>
      <c r="GA35" s="172"/>
      <c r="GB35" s="172"/>
      <c r="GC35" s="172"/>
      <c r="GD35" s="172"/>
      <c r="GE35" s="172"/>
      <c r="GF35" s="172"/>
      <c r="GG35" s="172"/>
      <c r="GH35" s="172"/>
      <c r="GI35" s="172"/>
      <c r="GJ35" s="172"/>
      <c r="GK35" s="172"/>
      <c r="GL35" s="172"/>
      <c r="GM35" s="172"/>
      <c r="GN35" s="172"/>
      <c r="GO35" s="172"/>
      <c r="GP35" s="172"/>
      <c r="GQ35" s="172"/>
      <c r="GR35" s="172"/>
      <c r="GS35" s="172"/>
      <c r="GT35" s="172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  <c r="HE35" s="172"/>
      <c r="HF35" s="172"/>
      <c r="HG35" s="172"/>
      <c r="HH35" s="172"/>
      <c r="HI35" s="172"/>
      <c r="HJ35" s="172"/>
      <c r="HK35" s="172"/>
      <c r="HL35" s="172"/>
      <c r="HM35" s="172"/>
      <c r="HN35" s="172"/>
      <c r="HO35" s="172"/>
      <c r="HP35" s="172"/>
      <c r="HQ35" s="172"/>
      <c r="HR35" s="172"/>
      <c r="HS35" s="172"/>
      <c r="HT35" s="172"/>
      <c r="HU35" s="172"/>
      <c r="HV35" s="172"/>
      <c r="HW35" s="172"/>
      <c r="HX35" s="172"/>
      <c r="HY35" s="172"/>
      <c r="HZ35" s="172"/>
      <c r="IA35" s="172"/>
      <c r="IB35" s="172"/>
      <c r="IC35" s="172"/>
      <c r="ID35" s="172"/>
    </row>
    <row r="36" spans="1:238" ht="15.75" customHeight="1">
      <c r="A36" s="170"/>
      <c r="B36" s="170" t="s">
        <v>440</v>
      </c>
      <c r="C36" s="170"/>
      <c r="D36" s="170"/>
      <c r="E36" s="170"/>
      <c r="F36" s="170"/>
      <c r="G36" s="73">
        <v>4952256</v>
      </c>
      <c r="H36" s="73">
        <v>5145800</v>
      </c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172"/>
      <c r="FG36" s="172"/>
      <c r="FH36" s="172"/>
      <c r="FI36" s="172"/>
      <c r="FJ36" s="172"/>
      <c r="FK36" s="172"/>
      <c r="FL36" s="172"/>
      <c r="FM36" s="172"/>
      <c r="FN36" s="172"/>
      <c r="FO36" s="172"/>
      <c r="FP36" s="172"/>
      <c r="FQ36" s="172"/>
      <c r="FR36" s="172"/>
      <c r="FS36" s="172"/>
      <c r="FT36" s="172"/>
      <c r="FU36" s="172"/>
      <c r="FV36" s="172"/>
      <c r="FW36" s="172"/>
      <c r="FX36" s="172"/>
      <c r="FY36" s="172"/>
      <c r="FZ36" s="172"/>
      <c r="GA36" s="172"/>
      <c r="GB36" s="172"/>
      <c r="GC36" s="172"/>
      <c r="GD36" s="172"/>
      <c r="GE36" s="172"/>
      <c r="GF36" s="172"/>
      <c r="GG36" s="172"/>
      <c r="GH36" s="172"/>
      <c r="GI36" s="172"/>
      <c r="GJ36" s="172"/>
      <c r="GK36" s="172"/>
      <c r="GL36" s="172"/>
      <c r="GM36" s="172"/>
      <c r="GN36" s="172"/>
      <c r="GO36" s="172"/>
      <c r="GP36" s="172"/>
      <c r="GQ36" s="172"/>
      <c r="GR36" s="172"/>
      <c r="GS36" s="172"/>
      <c r="GT36" s="172"/>
      <c r="GU36" s="172"/>
      <c r="GV36" s="172"/>
      <c r="GW36" s="172"/>
      <c r="GX36" s="172"/>
      <c r="GY36" s="172"/>
      <c r="GZ36" s="172"/>
      <c r="HA36" s="172"/>
      <c r="HB36" s="172"/>
      <c r="HC36" s="172"/>
      <c r="HD36" s="172"/>
      <c r="HE36" s="172"/>
      <c r="HF36" s="172"/>
      <c r="HG36" s="172"/>
      <c r="HH36" s="172"/>
      <c r="HI36" s="172"/>
      <c r="HJ36" s="172"/>
      <c r="HK36" s="172"/>
      <c r="HL36" s="172"/>
      <c r="HM36" s="172"/>
      <c r="HN36" s="172"/>
      <c r="HO36" s="172"/>
      <c r="HP36" s="172"/>
      <c r="HQ36" s="172"/>
      <c r="HR36" s="172"/>
      <c r="HS36" s="172"/>
      <c r="HT36" s="172"/>
      <c r="HU36" s="172"/>
      <c r="HV36" s="172"/>
      <c r="HW36" s="172"/>
      <c r="HX36" s="172"/>
      <c r="HY36" s="172"/>
      <c r="HZ36" s="172"/>
      <c r="IA36" s="172"/>
      <c r="IB36" s="172"/>
      <c r="IC36" s="172"/>
      <c r="ID36" s="172"/>
    </row>
    <row r="37" spans="1:238" ht="15.75" customHeight="1">
      <c r="A37" s="170"/>
      <c r="B37" s="170" t="s">
        <v>441</v>
      </c>
      <c r="C37" s="170"/>
      <c r="D37" s="170"/>
      <c r="E37" s="170"/>
      <c r="F37" s="170"/>
      <c r="G37" s="94">
        <v>-38778569</v>
      </c>
      <c r="H37" s="94">
        <v>0</v>
      </c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  <c r="FF37" s="172"/>
      <c r="FG37" s="172"/>
      <c r="FH37" s="172"/>
      <c r="FI37" s="172"/>
      <c r="FJ37" s="172"/>
      <c r="FK37" s="172"/>
      <c r="FL37" s="172"/>
      <c r="FM37" s="172"/>
      <c r="FN37" s="172"/>
      <c r="FO37" s="172"/>
      <c r="FP37" s="172"/>
      <c r="FQ37" s="172"/>
      <c r="FR37" s="172"/>
      <c r="FS37" s="172"/>
      <c r="FT37" s="172"/>
      <c r="FU37" s="172"/>
      <c r="FV37" s="172"/>
      <c r="FW37" s="172"/>
      <c r="FX37" s="172"/>
      <c r="FY37" s="172"/>
      <c r="FZ37" s="172"/>
      <c r="GA37" s="172"/>
      <c r="GB37" s="172"/>
      <c r="GC37" s="172"/>
      <c r="GD37" s="172"/>
      <c r="GE37" s="172"/>
      <c r="GF37" s="172"/>
      <c r="GG37" s="172"/>
      <c r="GH37" s="172"/>
      <c r="GI37" s="172"/>
      <c r="GJ37" s="172"/>
      <c r="GK37" s="172"/>
      <c r="GL37" s="172"/>
      <c r="GM37" s="172"/>
      <c r="GN37" s="172"/>
      <c r="GO37" s="172"/>
      <c r="GP37" s="172"/>
      <c r="GQ37" s="172"/>
      <c r="GR37" s="172"/>
      <c r="GS37" s="172"/>
      <c r="GT37" s="172"/>
      <c r="GU37" s="172"/>
      <c r="GV37" s="172"/>
      <c r="GW37" s="172"/>
      <c r="GX37" s="172"/>
      <c r="GY37" s="172"/>
      <c r="GZ37" s="172"/>
      <c r="HA37" s="172"/>
      <c r="HB37" s="172"/>
      <c r="HC37" s="172"/>
      <c r="HD37" s="172"/>
      <c r="HE37" s="172"/>
      <c r="HF37" s="172"/>
      <c r="HG37" s="172"/>
      <c r="HH37" s="172"/>
      <c r="HI37" s="172"/>
      <c r="HJ37" s="172"/>
      <c r="HK37" s="172"/>
      <c r="HL37" s="172"/>
      <c r="HM37" s="172"/>
      <c r="HN37" s="172"/>
      <c r="HO37" s="172"/>
      <c r="HP37" s="172"/>
      <c r="HQ37" s="172"/>
      <c r="HR37" s="172"/>
      <c r="HS37" s="172"/>
      <c r="HT37" s="172"/>
      <c r="HU37" s="172"/>
      <c r="HV37" s="172"/>
      <c r="HW37" s="172"/>
      <c r="HX37" s="172"/>
      <c r="HY37" s="172"/>
      <c r="HZ37" s="172"/>
      <c r="IA37" s="172"/>
      <c r="IB37" s="172"/>
      <c r="IC37" s="172"/>
      <c r="ID37" s="172"/>
    </row>
    <row r="38" spans="1:238" ht="15.75" customHeight="1">
      <c r="A38" s="170"/>
      <c r="B38" s="170" t="s">
        <v>442</v>
      </c>
      <c r="C38" s="170"/>
      <c r="D38" s="170"/>
      <c r="E38" s="170"/>
      <c r="F38" s="170"/>
      <c r="G38" s="73">
        <v>0</v>
      </c>
      <c r="H38" s="73">
        <v>0</v>
      </c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72"/>
      <c r="FM38" s="172"/>
      <c r="FN38" s="172"/>
      <c r="FO38" s="172"/>
      <c r="FP38" s="172"/>
      <c r="FQ38" s="172"/>
      <c r="FR38" s="172"/>
      <c r="FS38" s="172"/>
      <c r="FT38" s="172"/>
      <c r="FU38" s="172"/>
      <c r="FV38" s="172"/>
      <c r="FW38" s="172"/>
      <c r="FX38" s="172"/>
      <c r="FY38" s="172"/>
      <c r="FZ38" s="172"/>
      <c r="GA38" s="172"/>
      <c r="GB38" s="172"/>
      <c r="GC38" s="172"/>
      <c r="GD38" s="172"/>
      <c r="GE38" s="172"/>
      <c r="GF38" s="172"/>
      <c r="GG38" s="172"/>
      <c r="GH38" s="172"/>
      <c r="GI38" s="172"/>
      <c r="GJ38" s="172"/>
      <c r="GK38" s="172"/>
      <c r="GL38" s="172"/>
      <c r="GM38" s="172"/>
      <c r="GN38" s="172"/>
      <c r="GO38" s="172"/>
      <c r="GP38" s="172"/>
      <c r="GQ38" s="172"/>
      <c r="GR38" s="172"/>
      <c r="GS38" s="172"/>
      <c r="GT38" s="172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  <c r="HE38" s="172"/>
      <c r="HF38" s="172"/>
      <c r="HG38" s="172"/>
      <c r="HH38" s="172"/>
      <c r="HI38" s="172"/>
      <c r="HJ38" s="172"/>
      <c r="HK38" s="172"/>
      <c r="HL38" s="172"/>
      <c r="HM38" s="172"/>
      <c r="HN38" s="172"/>
      <c r="HO38" s="172"/>
      <c r="HP38" s="172"/>
      <c r="HQ38" s="172"/>
      <c r="HR38" s="172"/>
      <c r="HS38" s="172"/>
      <c r="HT38" s="172"/>
      <c r="HU38" s="172"/>
      <c r="HV38" s="172"/>
      <c r="HW38" s="172"/>
      <c r="HX38" s="172"/>
      <c r="HY38" s="172"/>
      <c r="HZ38" s="172"/>
      <c r="IA38" s="172"/>
      <c r="IB38" s="172"/>
      <c r="IC38" s="172"/>
      <c r="ID38" s="172"/>
    </row>
    <row r="39" spans="1:238" ht="15.75" customHeight="1">
      <c r="A39" s="170"/>
      <c r="B39" s="170" t="s">
        <v>443</v>
      </c>
      <c r="C39" s="170"/>
      <c r="D39" s="170"/>
      <c r="E39" s="170"/>
      <c r="F39" s="170"/>
      <c r="G39" s="73">
        <v>0</v>
      </c>
      <c r="H39" s="73">
        <v>0</v>
      </c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  <c r="FF39" s="172"/>
      <c r="FG39" s="172"/>
      <c r="FH39" s="172"/>
      <c r="FI39" s="172"/>
      <c r="FJ39" s="172"/>
      <c r="FK39" s="172"/>
      <c r="FL39" s="172"/>
      <c r="FM39" s="172"/>
      <c r="FN39" s="172"/>
      <c r="FO39" s="172"/>
      <c r="FP39" s="172"/>
      <c r="FQ39" s="172"/>
      <c r="FR39" s="172"/>
      <c r="FS39" s="172"/>
      <c r="FT39" s="172"/>
      <c r="FU39" s="172"/>
      <c r="FV39" s="172"/>
      <c r="FW39" s="172"/>
      <c r="FX39" s="172"/>
      <c r="FY39" s="172"/>
      <c r="FZ39" s="172"/>
      <c r="GA39" s="172"/>
      <c r="GB39" s="172"/>
      <c r="GC39" s="172"/>
      <c r="GD39" s="172"/>
      <c r="GE39" s="172"/>
      <c r="GF39" s="172"/>
      <c r="GG39" s="172"/>
      <c r="GH39" s="172"/>
      <c r="GI39" s="172"/>
      <c r="GJ39" s="172"/>
      <c r="GK39" s="172"/>
      <c r="GL39" s="172"/>
      <c r="GM39" s="172"/>
      <c r="GN39" s="172"/>
      <c r="GO39" s="172"/>
      <c r="GP39" s="172"/>
      <c r="GQ39" s="172"/>
      <c r="GR39" s="172"/>
      <c r="GS39" s="172"/>
      <c r="GT39" s="172"/>
      <c r="GU39" s="172"/>
      <c r="GV39" s="172"/>
      <c r="GW39" s="172"/>
      <c r="GX39" s="172"/>
      <c r="GY39" s="172"/>
      <c r="GZ39" s="172"/>
      <c r="HA39" s="172"/>
      <c r="HB39" s="172"/>
      <c r="HC39" s="172"/>
      <c r="HD39" s="172"/>
      <c r="HE39" s="172"/>
      <c r="HF39" s="172"/>
      <c r="HG39" s="172"/>
      <c r="HH39" s="172"/>
      <c r="HI39" s="172"/>
      <c r="HJ39" s="172"/>
      <c r="HK39" s="172"/>
      <c r="HL39" s="172"/>
      <c r="HM39" s="172"/>
      <c r="HN39" s="172"/>
      <c r="HO39" s="172"/>
      <c r="HP39" s="172"/>
      <c r="HQ39" s="172"/>
      <c r="HR39" s="172"/>
      <c r="HS39" s="172"/>
      <c r="HT39" s="172"/>
      <c r="HU39" s="172"/>
      <c r="HV39" s="172"/>
      <c r="HW39" s="172"/>
      <c r="HX39" s="172"/>
      <c r="HY39" s="172"/>
      <c r="HZ39" s="172"/>
      <c r="IA39" s="172"/>
      <c r="IB39" s="172"/>
      <c r="IC39" s="172"/>
      <c r="ID39" s="172"/>
    </row>
    <row r="40" spans="1:238" ht="15.75" customHeight="1">
      <c r="A40" s="170"/>
      <c r="B40" s="170" t="s">
        <v>444</v>
      </c>
      <c r="C40" s="170"/>
      <c r="D40" s="170"/>
      <c r="E40" s="170"/>
      <c r="F40" s="174"/>
      <c r="G40" s="73">
        <v>0</v>
      </c>
      <c r="H40" s="73">
        <v>0</v>
      </c>
      <c r="I40" s="305"/>
      <c r="J40" s="305"/>
      <c r="K40" s="305"/>
      <c r="L40" s="305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/>
      <c r="GB40" s="172"/>
      <c r="GC40" s="172"/>
      <c r="GD40" s="172"/>
      <c r="GE40" s="172"/>
      <c r="GF40" s="172"/>
      <c r="GG40" s="172"/>
      <c r="GH40" s="172"/>
      <c r="GI40" s="172"/>
      <c r="GJ40" s="172"/>
      <c r="GK40" s="172"/>
      <c r="GL40" s="172"/>
      <c r="GM40" s="172"/>
      <c r="GN40" s="172"/>
      <c r="GO40" s="172"/>
      <c r="GP40" s="172"/>
      <c r="GQ40" s="172"/>
      <c r="GR40" s="172"/>
      <c r="GS40" s="172"/>
      <c r="GT40" s="172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  <c r="HE40" s="172"/>
      <c r="HF40" s="172"/>
      <c r="HG40" s="172"/>
      <c r="HH40" s="172"/>
      <c r="HI40" s="172"/>
      <c r="HJ40" s="172"/>
      <c r="HK40" s="172"/>
      <c r="HL40" s="172"/>
      <c r="HM40" s="172"/>
      <c r="HN40" s="172"/>
      <c r="HO40" s="172"/>
      <c r="HP40" s="172"/>
      <c r="HQ40" s="172"/>
      <c r="HR40" s="172"/>
      <c r="HS40" s="172"/>
      <c r="HT40" s="172"/>
      <c r="HU40" s="172"/>
      <c r="HV40" s="172"/>
      <c r="HW40" s="172"/>
      <c r="HX40" s="172"/>
      <c r="HY40" s="172"/>
      <c r="HZ40" s="172"/>
      <c r="IA40" s="172"/>
      <c r="IB40" s="172"/>
      <c r="IC40" s="172"/>
      <c r="ID40" s="172"/>
    </row>
    <row r="41" spans="1:238" ht="15.75" customHeight="1">
      <c r="A41" s="170"/>
      <c r="B41" s="170" t="s">
        <v>445</v>
      </c>
      <c r="C41" s="170"/>
      <c r="D41" s="170"/>
      <c r="E41" s="170"/>
      <c r="F41" s="174"/>
      <c r="G41" s="73">
        <v>164716756285</v>
      </c>
      <c r="H41" s="73">
        <v>144135339991</v>
      </c>
      <c r="I41" s="305"/>
      <c r="J41" s="176"/>
      <c r="K41" s="176"/>
      <c r="L41" s="176"/>
      <c r="M41" s="308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  <c r="GH41" s="172"/>
      <c r="GI41" s="172"/>
      <c r="GJ41" s="172"/>
      <c r="GK41" s="172"/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  <c r="HG41" s="172"/>
      <c r="HH41" s="172"/>
      <c r="HI41" s="172"/>
      <c r="HJ41" s="172"/>
      <c r="HK41" s="172"/>
      <c r="HL41" s="172"/>
      <c r="HM41" s="172"/>
      <c r="HN41" s="172"/>
      <c r="HO41" s="172"/>
      <c r="HP41" s="172"/>
      <c r="HQ41" s="172"/>
      <c r="HR41" s="172"/>
      <c r="HS41" s="172"/>
      <c r="HT41" s="172"/>
      <c r="HU41" s="172"/>
      <c r="HV41" s="172"/>
      <c r="HW41" s="172"/>
      <c r="HX41" s="172"/>
      <c r="HY41" s="172"/>
      <c r="HZ41" s="172"/>
      <c r="IA41" s="172"/>
      <c r="IB41" s="172"/>
      <c r="IC41" s="172"/>
      <c r="ID41" s="172"/>
    </row>
    <row r="42" spans="1:238" ht="15.75" customHeight="1">
      <c r="A42" s="170"/>
      <c r="B42" s="225" t="s">
        <v>446</v>
      </c>
      <c r="C42" s="225"/>
      <c r="D42" s="225"/>
      <c r="E42" s="225"/>
      <c r="F42" s="170"/>
      <c r="G42" s="73">
        <v>6222240598</v>
      </c>
      <c r="H42" s="73">
        <v>351353564</v>
      </c>
      <c r="I42" s="172"/>
      <c r="J42" s="176"/>
      <c r="K42" s="172"/>
      <c r="L42" s="172"/>
      <c r="M42" s="172"/>
      <c r="N42" s="172"/>
      <c r="O42" s="172"/>
      <c r="P42" s="190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/>
      <c r="HI42" s="172"/>
      <c r="HJ42" s="172"/>
      <c r="HK42" s="172"/>
      <c r="HL42" s="172"/>
      <c r="HM42" s="172"/>
      <c r="HN42" s="172"/>
      <c r="HO42" s="172"/>
      <c r="HP42" s="172"/>
      <c r="HQ42" s="172"/>
      <c r="HR42" s="172"/>
      <c r="HS42" s="172"/>
      <c r="HT42" s="172"/>
      <c r="HU42" s="172"/>
      <c r="HV42" s="172"/>
      <c r="HW42" s="172"/>
      <c r="HX42" s="172"/>
      <c r="HY42" s="172"/>
      <c r="HZ42" s="172"/>
      <c r="IA42" s="172"/>
      <c r="IB42" s="172"/>
      <c r="IC42" s="172"/>
      <c r="ID42" s="172"/>
    </row>
    <row r="43" spans="1:238" ht="15.75" customHeight="1">
      <c r="A43" s="170"/>
      <c r="B43" s="178" t="s">
        <v>303</v>
      </c>
      <c r="C43" s="178"/>
      <c r="D43" s="178"/>
      <c r="E43" s="170"/>
      <c r="F43" s="170"/>
      <c r="G43" s="74">
        <f>SUM(G35:G42)</f>
        <v>170905170570</v>
      </c>
      <c r="H43" s="74">
        <f>SUM(H35:H42)</f>
        <v>144491839355</v>
      </c>
      <c r="I43" s="172"/>
      <c r="J43" s="172"/>
      <c r="K43" s="172"/>
      <c r="L43" s="172"/>
      <c r="M43" s="172"/>
      <c r="N43" s="172"/>
      <c r="O43" s="172"/>
      <c r="P43" s="190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72"/>
      <c r="GK43" s="172"/>
      <c r="GL43" s="172"/>
      <c r="GM43" s="172"/>
      <c r="GN43" s="172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  <c r="HF43" s="172"/>
      <c r="HG43" s="172"/>
      <c r="HH43" s="172"/>
      <c r="HI43" s="172"/>
      <c r="HJ43" s="172"/>
      <c r="HK43" s="172"/>
      <c r="HL43" s="172"/>
      <c r="HM43" s="172"/>
      <c r="HN43" s="172"/>
      <c r="HO43" s="172"/>
      <c r="HP43" s="172"/>
      <c r="HQ43" s="172"/>
      <c r="HR43" s="172"/>
      <c r="HS43" s="172"/>
      <c r="HT43" s="172"/>
      <c r="HU43" s="172"/>
      <c r="HV43" s="172"/>
      <c r="HW43" s="172"/>
      <c r="HX43" s="172"/>
      <c r="HY43" s="172"/>
      <c r="HZ43" s="172"/>
      <c r="IA43" s="172"/>
      <c r="IB43" s="172"/>
      <c r="IC43" s="172"/>
      <c r="ID43" s="172"/>
    </row>
    <row r="44" spans="1:238" s="169" customFormat="1" ht="24" customHeight="1">
      <c r="A44" s="227" t="s">
        <v>447</v>
      </c>
      <c r="B44" s="227"/>
      <c r="C44" s="227"/>
      <c r="D44" s="227"/>
      <c r="E44" s="227"/>
      <c r="F44" s="227"/>
      <c r="G44" s="159" t="s">
        <v>683</v>
      </c>
      <c r="H44" s="159" t="s">
        <v>298</v>
      </c>
      <c r="I44" s="168"/>
      <c r="J44" s="168"/>
      <c r="K44" s="168"/>
      <c r="L44" s="168"/>
      <c r="M44" s="168"/>
      <c r="N44" s="168"/>
      <c r="O44" s="168"/>
      <c r="P44" s="190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/>
      <c r="EE44" s="168"/>
      <c r="EF44" s="168"/>
      <c r="EG44" s="168"/>
      <c r="EH44" s="168"/>
      <c r="EI44" s="168"/>
      <c r="EJ44" s="168"/>
      <c r="EK44" s="168"/>
      <c r="EL44" s="168"/>
      <c r="EM44" s="168"/>
      <c r="EN44" s="168"/>
      <c r="EO44" s="168"/>
      <c r="EP44" s="168"/>
      <c r="EQ44" s="168"/>
      <c r="ER44" s="168"/>
      <c r="ES44" s="168"/>
      <c r="ET44" s="168"/>
      <c r="EU44" s="168"/>
      <c r="EV44" s="168"/>
      <c r="EW44" s="168"/>
      <c r="EX44" s="168"/>
      <c r="EY44" s="168"/>
      <c r="EZ44" s="168"/>
      <c r="FA44" s="168"/>
      <c r="FB44" s="168"/>
      <c r="FC44" s="168"/>
      <c r="FD44" s="168"/>
      <c r="FE44" s="168"/>
      <c r="FF44" s="168"/>
      <c r="FG44" s="168"/>
      <c r="FH44" s="168"/>
      <c r="FI44" s="168"/>
      <c r="FJ44" s="168"/>
      <c r="FK44" s="168"/>
      <c r="FL44" s="168"/>
      <c r="FM44" s="168"/>
      <c r="FN44" s="168"/>
      <c r="FO44" s="168"/>
      <c r="FP44" s="168"/>
      <c r="FQ44" s="168"/>
      <c r="FR44" s="168"/>
      <c r="FS44" s="168"/>
      <c r="FT44" s="168"/>
      <c r="FU44" s="168"/>
      <c r="FV44" s="168"/>
      <c r="FW44" s="168"/>
      <c r="FX44" s="168"/>
      <c r="FY44" s="168"/>
      <c r="FZ44" s="168"/>
      <c r="GA44" s="168"/>
      <c r="GB44" s="168"/>
      <c r="GC44" s="168"/>
      <c r="GD44" s="168"/>
      <c r="GE44" s="168"/>
      <c r="GF44" s="168"/>
      <c r="GG44" s="168"/>
      <c r="GH44" s="168"/>
      <c r="GI44" s="168"/>
      <c r="GJ44" s="168"/>
      <c r="GK44" s="168"/>
      <c r="GL44" s="168"/>
      <c r="GM44" s="168"/>
      <c r="GN44" s="168"/>
      <c r="GO44" s="168"/>
      <c r="GP44" s="168"/>
      <c r="GQ44" s="168"/>
      <c r="GR44" s="168"/>
      <c r="GS44" s="168"/>
      <c r="GT44" s="168"/>
      <c r="GU44" s="168"/>
      <c r="GV44" s="168"/>
      <c r="GW44" s="168"/>
      <c r="GX44" s="168"/>
      <c r="GY44" s="168"/>
      <c r="GZ44" s="168"/>
      <c r="HA44" s="168"/>
      <c r="HB44" s="168"/>
      <c r="HC44" s="168"/>
      <c r="HD44" s="168"/>
      <c r="HE44" s="168"/>
      <c r="HF44" s="168"/>
      <c r="HG44" s="168"/>
      <c r="HH44" s="168"/>
      <c r="HI44" s="168"/>
      <c r="HJ44" s="168"/>
      <c r="HK44" s="168"/>
      <c r="HL44" s="168"/>
      <c r="HM44" s="168"/>
      <c r="HN44" s="168"/>
      <c r="HO44" s="168"/>
      <c r="HP44" s="168"/>
      <c r="HQ44" s="168"/>
      <c r="HR44" s="168"/>
      <c r="HS44" s="168"/>
      <c r="HT44" s="168"/>
      <c r="HU44" s="168"/>
      <c r="HV44" s="168"/>
      <c r="HW44" s="168"/>
      <c r="HX44" s="168"/>
      <c r="HY44" s="168"/>
      <c r="HZ44" s="168"/>
      <c r="IA44" s="168"/>
      <c r="IB44" s="168"/>
      <c r="IC44" s="168"/>
      <c r="ID44" s="168"/>
    </row>
    <row r="45" spans="1:238" ht="15.75" customHeight="1">
      <c r="A45" s="170"/>
      <c r="B45" s="170" t="s">
        <v>448</v>
      </c>
      <c r="C45" s="170"/>
      <c r="D45" s="170"/>
      <c r="E45" s="170"/>
      <c r="F45" s="170"/>
      <c r="G45" s="309">
        <v>0</v>
      </c>
      <c r="H45" s="309">
        <v>0</v>
      </c>
      <c r="I45" s="172"/>
      <c r="J45" s="172"/>
      <c r="K45" s="172"/>
      <c r="L45" s="172"/>
      <c r="M45" s="172"/>
      <c r="N45" s="172"/>
      <c r="O45" s="172"/>
      <c r="P45" s="190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  <c r="HK45" s="172"/>
      <c r="HL45" s="172"/>
      <c r="HM45" s="172"/>
      <c r="HN45" s="172"/>
      <c r="HO45" s="172"/>
      <c r="HP45" s="172"/>
      <c r="HQ45" s="172"/>
      <c r="HR45" s="172"/>
      <c r="HS45" s="172"/>
      <c r="HT45" s="172"/>
      <c r="HU45" s="172"/>
      <c r="HV45" s="172"/>
      <c r="HW45" s="172"/>
      <c r="HX45" s="172"/>
      <c r="HY45" s="172"/>
      <c r="HZ45" s="172"/>
      <c r="IA45" s="172"/>
      <c r="IB45" s="172"/>
      <c r="IC45" s="172"/>
      <c r="ID45" s="172"/>
    </row>
    <row r="46" spans="1:238" ht="15.75" customHeight="1">
      <c r="A46" s="170"/>
      <c r="B46" s="170" t="s">
        <v>449</v>
      </c>
      <c r="C46" s="170"/>
      <c r="D46" s="170"/>
      <c r="E46" s="170"/>
      <c r="F46" s="170"/>
      <c r="G46" s="309">
        <v>0</v>
      </c>
      <c r="H46" s="309">
        <v>0</v>
      </c>
      <c r="I46" s="172"/>
      <c r="J46" s="172"/>
      <c r="K46" s="172"/>
      <c r="L46" s="172"/>
      <c r="M46" s="172"/>
      <c r="N46" s="172"/>
      <c r="O46" s="172"/>
      <c r="P46" s="190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2"/>
      <c r="GM46" s="172"/>
      <c r="GN46" s="172"/>
      <c r="GO46" s="172"/>
      <c r="GP46" s="172"/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2"/>
      <c r="HF46" s="172"/>
      <c r="HG46" s="172"/>
      <c r="HH46" s="172"/>
      <c r="HI46" s="172"/>
      <c r="HJ46" s="172"/>
      <c r="HK46" s="172"/>
      <c r="HL46" s="172"/>
      <c r="HM46" s="172"/>
      <c r="HN46" s="172"/>
      <c r="HO46" s="172"/>
      <c r="HP46" s="172"/>
      <c r="HQ46" s="172"/>
      <c r="HR46" s="172"/>
      <c r="HS46" s="172"/>
      <c r="HT46" s="172"/>
      <c r="HU46" s="172"/>
      <c r="HV46" s="172"/>
      <c r="HW46" s="172"/>
      <c r="HX46" s="172"/>
      <c r="HY46" s="172"/>
      <c r="HZ46" s="172"/>
      <c r="IA46" s="172"/>
      <c r="IB46" s="172"/>
      <c r="IC46" s="172"/>
      <c r="ID46" s="172"/>
    </row>
    <row r="47" spans="1:238" ht="15.75" customHeight="1">
      <c r="A47" s="170"/>
      <c r="B47" s="170" t="s">
        <v>450</v>
      </c>
      <c r="C47" s="170"/>
      <c r="D47" s="170"/>
      <c r="E47" s="170"/>
      <c r="F47" s="170"/>
      <c r="G47" s="309">
        <v>0</v>
      </c>
      <c r="H47" s="309">
        <v>0</v>
      </c>
      <c r="I47" s="172"/>
      <c r="J47" s="172"/>
      <c r="K47" s="172"/>
      <c r="L47" s="172"/>
      <c r="M47" s="172"/>
      <c r="N47" s="172"/>
      <c r="O47" s="172"/>
      <c r="P47" s="190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/>
      <c r="GJ47" s="172"/>
      <c r="GK47" s="172"/>
      <c r="GL47" s="172"/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  <c r="HQ47" s="172"/>
      <c r="HR47" s="172"/>
      <c r="HS47" s="172"/>
      <c r="HT47" s="172"/>
      <c r="HU47" s="172"/>
      <c r="HV47" s="172"/>
      <c r="HW47" s="172"/>
      <c r="HX47" s="172"/>
      <c r="HY47" s="172"/>
      <c r="HZ47" s="172"/>
      <c r="IA47" s="172"/>
      <c r="IB47" s="172"/>
      <c r="IC47" s="172"/>
      <c r="ID47" s="172"/>
    </row>
    <row r="48" spans="1:238" ht="15.75" customHeight="1">
      <c r="A48" s="170"/>
      <c r="B48" s="178" t="s">
        <v>303</v>
      </c>
      <c r="C48" s="178"/>
      <c r="D48" s="178"/>
      <c r="E48" s="170"/>
      <c r="F48" s="170"/>
      <c r="G48" s="302">
        <v>0</v>
      </c>
      <c r="H48" s="302">
        <v>0</v>
      </c>
      <c r="I48" s="172"/>
      <c r="J48" s="172"/>
      <c r="K48" s="172"/>
      <c r="L48" s="172"/>
      <c r="M48" s="172"/>
      <c r="N48" s="172"/>
      <c r="O48" s="172"/>
      <c r="P48" s="190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  <c r="HQ48" s="172"/>
      <c r="HR48" s="172"/>
      <c r="HS48" s="172"/>
      <c r="HT48" s="172"/>
      <c r="HU48" s="172"/>
      <c r="HV48" s="172"/>
      <c r="HW48" s="172"/>
      <c r="HX48" s="172"/>
      <c r="HY48" s="172"/>
      <c r="HZ48" s="172"/>
      <c r="IA48" s="172"/>
      <c r="IB48" s="172"/>
      <c r="IC48" s="172"/>
      <c r="ID48" s="172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mergeCells count="2">
    <mergeCell ref="E1:F1"/>
    <mergeCell ref="G1:H1"/>
  </mergeCells>
  <printOptions/>
  <pageMargins left="0.75" right="0.26" top="0.3" bottom="0.34" header="0.18" footer="0.2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H38"/>
  <sheetViews>
    <sheetView zoomScale="115" zoomScaleNormal="115" workbookViewId="0" topLeftCell="A1">
      <selection activeCell="J24" sqref="J24"/>
    </sheetView>
  </sheetViews>
  <sheetFormatPr defaultColWidth="7.99609375" defaultRowHeight="15"/>
  <cols>
    <col min="1" max="1" width="7.99609375" style="173" bestFit="1" customWidth="1"/>
    <col min="2" max="2" width="13.5546875" style="173" customWidth="1"/>
    <col min="3" max="3" width="8.10546875" style="173" customWidth="1"/>
    <col min="4" max="4" width="8.5546875" style="173" customWidth="1"/>
    <col min="5" max="5" width="9.3359375" style="173" customWidth="1"/>
    <col min="6" max="6" width="9.5546875" style="173" customWidth="1"/>
    <col min="7" max="7" width="10.10546875" style="173" customWidth="1"/>
    <col min="8" max="8" width="10.3359375" style="173" customWidth="1"/>
    <col min="9" max="241" width="7.99609375" style="173" bestFit="1" customWidth="1"/>
    <col min="242" max="16384" width="7.99609375" style="173" customWidth="1"/>
  </cols>
  <sheetData>
    <row r="1" spans="1:242" s="169" customFormat="1" ht="33" customHeight="1">
      <c r="A1" s="168" t="s">
        <v>451</v>
      </c>
      <c r="B1" s="168"/>
      <c r="C1" s="168"/>
      <c r="D1" s="168"/>
      <c r="E1" s="168"/>
      <c r="F1" s="168"/>
      <c r="G1" s="159" t="s">
        <v>683</v>
      </c>
      <c r="H1" s="159" t="s">
        <v>298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</row>
    <row r="2" spans="1:242" ht="12.75">
      <c r="A2" s="170" t="s">
        <v>452</v>
      </c>
      <c r="B2" s="170"/>
      <c r="C2" s="170"/>
      <c r="D2" s="170"/>
      <c r="E2" s="170"/>
      <c r="F2" s="170"/>
      <c r="G2" s="171">
        <v>0</v>
      </c>
      <c r="H2" s="171">
        <v>0</v>
      </c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</row>
    <row r="3" spans="1:242" ht="12.75">
      <c r="A3" s="170" t="s">
        <v>698</v>
      </c>
      <c r="B3" s="170"/>
      <c r="C3" s="170"/>
      <c r="D3" s="170"/>
      <c r="E3" s="170"/>
      <c r="F3" s="170"/>
      <c r="G3" s="171">
        <v>2384194984</v>
      </c>
      <c r="H3" s="171">
        <v>0</v>
      </c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</row>
    <row r="4" spans="1:242" ht="12.75">
      <c r="A4" s="170" t="s">
        <v>453</v>
      </c>
      <c r="B4" s="170"/>
      <c r="C4" s="170"/>
      <c r="D4" s="170"/>
      <c r="E4" s="170"/>
      <c r="F4" s="170"/>
      <c r="G4" s="171">
        <v>0</v>
      </c>
      <c r="H4" s="171">
        <v>0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</row>
    <row r="5" spans="1:242" ht="12.75">
      <c r="A5" s="170" t="s">
        <v>454</v>
      </c>
      <c r="B5" s="170"/>
      <c r="C5" s="170"/>
      <c r="D5" s="170"/>
      <c r="E5" s="170"/>
      <c r="F5" s="174"/>
      <c r="G5" s="171">
        <v>0</v>
      </c>
      <c r="H5" s="171">
        <v>0</v>
      </c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</row>
    <row r="6" spans="1:242" ht="12.75">
      <c r="A6" s="170" t="s">
        <v>455</v>
      </c>
      <c r="B6" s="170"/>
      <c r="C6" s="170"/>
      <c r="D6" s="170"/>
      <c r="E6" s="170"/>
      <c r="F6" s="174"/>
      <c r="G6" s="175">
        <v>0</v>
      </c>
      <c r="H6" s="175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</row>
    <row r="7" spans="1:242" ht="12.75">
      <c r="A7" s="170" t="s">
        <v>456</v>
      </c>
      <c r="B7" s="170"/>
      <c r="C7" s="170"/>
      <c r="D7" s="170"/>
      <c r="E7" s="170"/>
      <c r="F7" s="170"/>
      <c r="G7" s="176">
        <v>0</v>
      </c>
      <c r="H7" s="176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</row>
    <row r="8" spans="1:242" ht="12.75">
      <c r="A8" s="170" t="s">
        <v>457</v>
      </c>
      <c r="B8" s="170"/>
      <c r="C8" s="170"/>
      <c r="D8" s="170"/>
      <c r="E8" s="170"/>
      <c r="F8" s="170"/>
      <c r="G8" s="171">
        <v>0</v>
      </c>
      <c r="H8" s="177">
        <v>0</v>
      </c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</row>
    <row r="9" spans="1:242" ht="12.75">
      <c r="A9" s="178" t="s">
        <v>303</v>
      </c>
      <c r="B9" s="178"/>
      <c r="C9" s="178"/>
      <c r="D9" s="178"/>
      <c r="E9" s="170"/>
      <c r="F9" s="170"/>
      <c r="G9" s="171"/>
      <c r="H9" s="179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</row>
    <row r="10" spans="1:242" ht="12.75">
      <c r="A10" s="172" t="s">
        <v>458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</row>
    <row r="11" spans="1:242" ht="12.75">
      <c r="A11" s="180" t="s">
        <v>459</v>
      </c>
      <c r="B11" s="180"/>
      <c r="C11" s="180" t="s">
        <v>460</v>
      </c>
      <c r="D11" s="180"/>
      <c r="E11" s="180"/>
      <c r="F11" s="180" t="s">
        <v>461</v>
      </c>
      <c r="G11" s="180"/>
      <c r="H11" s="180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172"/>
      <c r="IH11" s="172"/>
    </row>
    <row r="12" spans="1:242" ht="63.75">
      <c r="A12" s="180"/>
      <c r="B12" s="180"/>
      <c r="C12" s="181" t="s">
        <v>462</v>
      </c>
      <c r="D12" s="181" t="s">
        <v>463</v>
      </c>
      <c r="E12" s="180" t="s">
        <v>464</v>
      </c>
      <c r="F12" s="181" t="s">
        <v>462</v>
      </c>
      <c r="G12" s="181" t="s">
        <v>463</v>
      </c>
      <c r="H12" s="180" t="s">
        <v>464</v>
      </c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</row>
    <row r="13" spans="1:242" ht="21.75" customHeight="1">
      <c r="A13" s="182" t="s">
        <v>465</v>
      </c>
      <c r="B13" s="183"/>
      <c r="C13" s="184"/>
      <c r="D13" s="184"/>
      <c r="E13" s="185"/>
      <c r="F13" s="185"/>
      <c r="G13" s="185"/>
      <c r="H13" s="185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</row>
    <row r="14" spans="1:242" ht="21.75" customHeight="1">
      <c r="A14" s="186" t="s">
        <v>466</v>
      </c>
      <c r="B14" s="187"/>
      <c r="C14" s="188">
        <v>0</v>
      </c>
      <c r="D14" s="188">
        <v>0</v>
      </c>
      <c r="E14" s="188">
        <v>0</v>
      </c>
      <c r="F14" s="185"/>
      <c r="G14" s="185"/>
      <c r="H14" s="188">
        <v>0</v>
      </c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</row>
    <row r="15" spans="1:242" ht="21.75" customHeight="1">
      <c r="A15" s="186" t="s">
        <v>467</v>
      </c>
      <c r="B15" s="187"/>
      <c r="C15" s="185"/>
      <c r="D15" s="185"/>
      <c r="E15" s="185"/>
      <c r="F15" s="185"/>
      <c r="G15" s="185"/>
      <c r="H15" s="185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2"/>
      <c r="FO15" s="172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2"/>
      <c r="GC15" s="172"/>
      <c r="GD15" s="172"/>
      <c r="GE15" s="172"/>
      <c r="GF15" s="172"/>
      <c r="GG15" s="172"/>
      <c r="GH15" s="172"/>
      <c r="GI15" s="172"/>
      <c r="GJ15" s="172"/>
      <c r="GK15" s="172"/>
      <c r="GL15" s="172"/>
      <c r="GM15" s="172"/>
      <c r="GN15" s="172"/>
      <c r="GO15" s="172"/>
      <c r="GP15" s="172"/>
      <c r="GQ15" s="172"/>
      <c r="GR15" s="172"/>
      <c r="GS15" s="172"/>
      <c r="GT15" s="172"/>
      <c r="GU15" s="172"/>
      <c r="GV15" s="172"/>
      <c r="GW15" s="172"/>
      <c r="GX15" s="172"/>
      <c r="GY15" s="172"/>
      <c r="GZ15" s="172"/>
      <c r="HA15" s="172"/>
      <c r="HB15" s="172"/>
      <c r="HC15" s="172"/>
      <c r="HD15" s="172"/>
      <c r="HE15" s="172"/>
      <c r="HF15" s="172"/>
      <c r="HG15" s="172"/>
      <c r="HH15" s="172"/>
      <c r="HI15" s="172"/>
      <c r="HJ15" s="172"/>
      <c r="HK15" s="172"/>
      <c r="HL15" s="172"/>
      <c r="HM15" s="172"/>
      <c r="HN15" s="172"/>
      <c r="HO15" s="172"/>
      <c r="HP15" s="172"/>
      <c r="HQ15" s="172"/>
      <c r="HR15" s="172"/>
      <c r="HS15" s="172"/>
      <c r="HT15" s="172"/>
      <c r="HU15" s="172"/>
      <c r="HV15" s="172"/>
      <c r="HW15" s="172"/>
      <c r="HX15" s="172"/>
      <c r="HY15" s="172"/>
      <c r="HZ15" s="172"/>
      <c r="IA15" s="172"/>
      <c r="IB15" s="172"/>
      <c r="IC15" s="172"/>
      <c r="ID15" s="172"/>
      <c r="IE15" s="172"/>
      <c r="IF15" s="172"/>
      <c r="IG15" s="172"/>
      <c r="IH15" s="172"/>
    </row>
    <row r="16" spans="1:242" ht="21.75" customHeight="1">
      <c r="A16" s="189"/>
      <c r="B16" s="189"/>
      <c r="C16" s="190"/>
      <c r="D16" s="190"/>
      <c r="E16" s="190"/>
      <c r="F16" s="190"/>
      <c r="G16" s="190"/>
      <c r="H16" s="190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2"/>
      <c r="FO16" s="172"/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2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  <c r="GP16" s="172"/>
      <c r="GQ16" s="172"/>
      <c r="GR16" s="172"/>
      <c r="GS16" s="172"/>
      <c r="GT16" s="172"/>
      <c r="GU16" s="172"/>
      <c r="GV16" s="172"/>
      <c r="GW16" s="172"/>
      <c r="GX16" s="172"/>
      <c r="GY16" s="172"/>
      <c r="GZ16" s="172"/>
      <c r="HA16" s="172"/>
      <c r="HB16" s="172"/>
      <c r="HC16" s="172"/>
      <c r="HD16" s="172"/>
      <c r="HE16" s="172"/>
      <c r="HF16" s="172"/>
      <c r="HG16" s="172"/>
      <c r="HH16" s="172"/>
      <c r="HI16" s="172"/>
      <c r="HJ16" s="172"/>
      <c r="HK16" s="172"/>
      <c r="HL16" s="172"/>
      <c r="HM16" s="172"/>
      <c r="HN16" s="172"/>
      <c r="HO16" s="172"/>
      <c r="HP16" s="172"/>
      <c r="HQ16" s="172"/>
      <c r="HR16" s="172"/>
      <c r="HS16" s="172"/>
      <c r="HT16" s="172"/>
      <c r="HU16" s="172"/>
      <c r="HV16" s="172"/>
      <c r="HW16" s="172"/>
      <c r="HX16" s="172"/>
      <c r="HY16" s="172"/>
      <c r="HZ16" s="172"/>
      <c r="IA16" s="172"/>
      <c r="IB16" s="172"/>
      <c r="IC16" s="172"/>
      <c r="ID16" s="172"/>
      <c r="IE16" s="172"/>
      <c r="IF16" s="172"/>
      <c r="IG16" s="172"/>
      <c r="IH16" s="172"/>
    </row>
    <row r="17" spans="1:242" ht="21.75" customHeight="1">
      <c r="A17" s="189"/>
      <c r="B17" s="189"/>
      <c r="C17" s="190"/>
      <c r="D17" s="190"/>
      <c r="E17" s="190"/>
      <c r="F17" s="191"/>
      <c r="G17" s="190"/>
      <c r="H17" s="190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2"/>
      <c r="HF17" s="172"/>
      <c r="HG17" s="172"/>
      <c r="HH17" s="172"/>
      <c r="HI17" s="172"/>
      <c r="HJ17" s="172"/>
      <c r="HK17" s="172"/>
      <c r="HL17" s="172"/>
      <c r="HM17" s="172"/>
      <c r="HN17" s="172"/>
      <c r="HO17" s="172"/>
      <c r="HP17" s="172"/>
      <c r="HQ17" s="172"/>
      <c r="HR17" s="172"/>
      <c r="HS17" s="172"/>
      <c r="HT17" s="172"/>
      <c r="HU17" s="172"/>
      <c r="HV17" s="172"/>
      <c r="HW17" s="172"/>
      <c r="HX17" s="172"/>
      <c r="HY17" s="172"/>
      <c r="HZ17" s="172"/>
      <c r="IA17" s="172"/>
      <c r="IB17" s="172"/>
      <c r="IC17" s="172"/>
      <c r="ID17" s="172"/>
      <c r="IE17" s="172"/>
      <c r="IF17" s="172"/>
      <c r="IG17" s="172"/>
      <c r="IH17" s="172"/>
    </row>
    <row r="18" spans="1:242" ht="21.75" customHeight="1">
      <c r="A18" s="189"/>
      <c r="B18" s="189"/>
      <c r="C18" s="190"/>
      <c r="D18" s="190"/>
      <c r="E18" s="191"/>
      <c r="F18" s="190"/>
      <c r="G18" s="190"/>
      <c r="H18" s="190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  <c r="HF18" s="172"/>
      <c r="HG18" s="172"/>
      <c r="HH18" s="172"/>
      <c r="HI18" s="172"/>
      <c r="HJ18" s="172"/>
      <c r="HK18" s="172"/>
      <c r="HL18" s="172"/>
      <c r="HM18" s="172"/>
      <c r="HN18" s="172"/>
      <c r="HO18" s="172"/>
      <c r="HP18" s="172"/>
      <c r="HQ18" s="172"/>
      <c r="HR18" s="172"/>
      <c r="HS18" s="172"/>
      <c r="HT18" s="172"/>
      <c r="HU18" s="172"/>
      <c r="HV18" s="172"/>
      <c r="HW18" s="172"/>
      <c r="HX18" s="172"/>
      <c r="HY18" s="172"/>
      <c r="HZ18" s="172"/>
      <c r="IA18" s="172"/>
      <c r="IB18" s="172"/>
      <c r="IC18" s="172"/>
      <c r="ID18" s="172"/>
      <c r="IE18" s="172"/>
      <c r="IF18" s="172"/>
      <c r="IG18" s="172"/>
      <c r="IH18" s="172"/>
    </row>
    <row r="19" spans="1:242" ht="12.7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2"/>
      <c r="GF19" s="172"/>
      <c r="GG19" s="172"/>
      <c r="GH19" s="172"/>
      <c r="GI19" s="172"/>
      <c r="GJ19" s="172"/>
      <c r="GK19" s="172"/>
      <c r="GL19" s="172"/>
      <c r="GM19" s="172"/>
      <c r="GN19" s="172"/>
      <c r="GO19" s="172"/>
      <c r="GP19" s="172"/>
      <c r="GQ19" s="172"/>
      <c r="GR19" s="172"/>
      <c r="GS19" s="172"/>
      <c r="GT19" s="172"/>
      <c r="GU19" s="172"/>
      <c r="GV19" s="172"/>
      <c r="GW19" s="172"/>
      <c r="GX19" s="172"/>
      <c r="GY19" s="172"/>
      <c r="GZ19" s="172"/>
      <c r="HA19" s="172"/>
      <c r="HB19" s="172"/>
      <c r="HC19" s="172"/>
      <c r="HD19" s="172"/>
      <c r="HE19" s="172"/>
      <c r="HF19" s="172"/>
      <c r="HG19" s="172"/>
      <c r="HH19" s="172"/>
      <c r="HI19" s="172"/>
      <c r="HJ19" s="172"/>
      <c r="HK19" s="172"/>
      <c r="HL19" s="172"/>
      <c r="HM19" s="172"/>
      <c r="HN19" s="172"/>
      <c r="HO19" s="172"/>
      <c r="HP19" s="172"/>
      <c r="HQ19" s="172"/>
      <c r="HR19" s="172"/>
      <c r="HS19" s="172"/>
      <c r="HT19" s="172"/>
      <c r="HU19" s="172"/>
      <c r="HV19" s="172"/>
      <c r="HW19" s="172"/>
      <c r="HX19" s="172"/>
      <c r="HY19" s="172"/>
      <c r="HZ19" s="172"/>
      <c r="IA19" s="172"/>
      <c r="IB19" s="172"/>
      <c r="IC19" s="172"/>
      <c r="ID19" s="172"/>
      <c r="IE19" s="172"/>
      <c r="IF19" s="172"/>
      <c r="IG19" s="172"/>
      <c r="IH19" s="172"/>
    </row>
    <row r="20" spans="1:242" s="169" customFormat="1" ht="12.75">
      <c r="A20" s="168" t="s">
        <v>468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</row>
    <row r="21" spans="1:242" ht="30.75" customHeight="1">
      <c r="A21" s="227" t="s">
        <v>469</v>
      </c>
      <c r="B21" s="227"/>
      <c r="C21" s="227"/>
      <c r="D21" s="170"/>
      <c r="E21" s="170"/>
      <c r="F21" s="170"/>
      <c r="G21" s="159" t="s">
        <v>683</v>
      </c>
      <c r="H21" s="353" t="s">
        <v>298</v>
      </c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2"/>
      <c r="GC21" s="172"/>
      <c r="GD21" s="172"/>
      <c r="GE21" s="172"/>
      <c r="GF21" s="172"/>
      <c r="GG21" s="172"/>
      <c r="GH21" s="172"/>
      <c r="GI21" s="172"/>
      <c r="GJ21" s="172"/>
      <c r="GK21" s="172"/>
      <c r="GL21" s="172"/>
      <c r="GM21" s="172"/>
      <c r="GN21" s="172"/>
      <c r="GO21" s="172"/>
      <c r="GP21" s="172"/>
      <c r="GQ21" s="172"/>
      <c r="GR21" s="172"/>
      <c r="GS21" s="172"/>
      <c r="GT21" s="172"/>
      <c r="GU21" s="172"/>
      <c r="GV21" s="172"/>
      <c r="GW21" s="172"/>
      <c r="GX21" s="172"/>
      <c r="GY21" s="172"/>
      <c r="GZ21" s="172"/>
      <c r="HA21" s="172"/>
      <c r="HB21" s="172"/>
      <c r="HC21" s="172"/>
      <c r="HD21" s="172"/>
      <c r="HE21" s="172"/>
      <c r="HF21" s="172"/>
      <c r="HG21" s="172"/>
      <c r="HH21" s="172"/>
      <c r="HI21" s="172"/>
      <c r="HJ21" s="172"/>
      <c r="HK21" s="172"/>
      <c r="HL21" s="172"/>
      <c r="HM21" s="172"/>
      <c r="HN21" s="172"/>
      <c r="HO21" s="172"/>
      <c r="HP21" s="172"/>
      <c r="HQ21" s="172"/>
      <c r="HR21" s="172"/>
      <c r="HS21" s="172"/>
      <c r="HT21" s="172"/>
      <c r="HU21" s="172"/>
      <c r="HV21" s="172"/>
      <c r="HW21" s="172"/>
      <c r="HX21" s="172"/>
      <c r="HY21" s="172"/>
      <c r="HZ21" s="172"/>
      <c r="IA21" s="172"/>
      <c r="IB21" s="172"/>
      <c r="IC21" s="172"/>
      <c r="ID21" s="172"/>
      <c r="IE21" s="172"/>
      <c r="IF21" s="172"/>
      <c r="IG21" s="172"/>
      <c r="IH21" s="172"/>
    </row>
    <row r="22" spans="1:242" ht="12.75">
      <c r="A22" s="170" t="s">
        <v>470</v>
      </c>
      <c r="B22" s="170"/>
      <c r="C22" s="170"/>
      <c r="D22" s="170"/>
      <c r="E22" s="170"/>
      <c r="F22" s="170"/>
      <c r="G22" s="171">
        <v>0</v>
      </c>
      <c r="H22" s="223">
        <v>0</v>
      </c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2"/>
      <c r="FS22" s="172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72"/>
      <c r="GE22" s="172"/>
      <c r="GF22" s="172"/>
      <c r="GG22" s="172"/>
      <c r="GH22" s="172"/>
      <c r="GI22" s="172"/>
      <c r="GJ22" s="172"/>
      <c r="GK22" s="172"/>
      <c r="GL22" s="172"/>
      <c r="GM22" s="172"/>
      <c r="GN22" s="172"/>
      <c r="GO22" s="172"/>
      <c r="GP22" s="172"/>
      <c r="GQ22" s="172"/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  <c r="HE22" s="172"/>
      <c r="HF22" s="172"/>
      <c r="HG22" s="172"/>
      <c r="HH22" s="172"/>
      <c r="HI22" s="172"/>
      <c r="HJ22" s="172"/>
      <c r="HK22" s="172"/>
      <c r="HL22" s="172"/>
      <c r="HM22" s="172"/>
      <c r="HN22" s="172"/>
      <c r="HO22" s="172"/>
      <c r="HP22" s="172"/>
      <c r="HQ22" s="172"/>
      <c r="HR22" s="172"/>
      <c r="HS22" s="172"/>
      <c r="HT22" s="172"/>
      <c r="HU22" s="172"/>
      <c r="HV22" s="172"/>
      <c r="HW22" s="172"/>
      <c r="HX22" s="172"/>
      <c r="HY22" s="172"/>
      <c r="HZ22" s="172"/>
      <c r="IA22" s="172"/>
      <c r="IB22" s="172"/>
      <c r="IC22" s="172"/>
      <c r="ID22" s="172"/>
      <c r="IE22" s="172"/>
      <c r="IF22" s="172"/>
      <c r="IG22" s="172"/>
      <c r="IH22" s="172"/>
    </row>
    <row r="23" spans="1:242" ht="12.75">
      <c r="A23" s="170" t="s">
        <v>471</v>
      </c>
      <c r="B23" s="170"/>
      <c r="C23" s="170"/>
      <c r="D23" s="170"/>
      <c r="E23" s="170"/>
      <c r="F23" s="170"/>
      <c r="G23" s="171">
        <v>0</v>
      </c>
      <c r="H23" s="223">
        <v>0</v>
      </c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  <c r="HF23" s="172"/>
      <c r="HG23" s="172"/>
      <c r="HH23" s="172"/>
      <c r="HI23" s="172"/>
      <c r="HJ23" s="172"/>
      <c r="HK23" s="172"/>
      <c r="HL23" s="172"/>
      <c r="HM23" s="172"/>
      <c r="HN23" s="172"/>
      <c r="HO23" s="172"/>
      <c r="HP23" s="172"/>
      <c r="HQ23" s="172"/>
      <c r="HR23" s="172"/>
      <c r="HS23" s="172"/>
      <c r="HT23" s="172"/>
      <c r="HU23" s="172"/>
      <c r="HV23" s="172"/>
      <c r="HW23" s="172"/>
      <c r="HX23" s="172"/>
      <c r="HY23" s="172"/>
      <c r="HZ23" s="172"/>
      <c r="IA23" s="172"/>
      <c r="IB23" s="172"/>
      <c r="IC23" s="172"/>
      <c r="ID23" s="172"/>
      <c r="IE23" s="172"/>
      <c r="IF23" s="172"/>
      <c r="IG23" s="172"/>
      <c r="IH23" s="172"/>
    </row>
    <row r="24" spans="1:242" ht="12.75">
      <c r="A24" s="170" t="s">
        <v>472</v>
      </c>
      <c r="B24" s="170"/>
      <c r="C24" s="170"/>
      <c r="D24" s="170"/>
      <c r="E24" s="170"/>
      <c r="F24" s="170"/>
      <c r="G24" s="171">
        <v>0</v>
      </c>
      <c r="H24" s="223">
        <v>0</v>
      </c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  <c r="IE24" s="172"/>
      <c r="IF24" s="172"/>
      <c r="IG24" s="172"/>
      <c r="IH24" s="172"/>
    </row>
    <row r="25" spans="1:242" ht="12.75">
      <c r="A25" s="170" t="s">
        <v>473</v>
      </c>
      <c r="B25" s="170"/>
      <c r="C25" s="170"/>
      <c r="D25" s="170"/>
      <c r="E25" s="170"/>
      <c r="F25" s="170"/>
      <c r="G25" s="171">
        <v>0</v>
      </c>
      <c r="H25" s="223">
        <v>0</v>
      </c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2"/>
      <c r="GM25" s="172"/>
      <c r="GN25" s="172"/>
      <c r="GO25" s="172"/>
      <c r="GP25" s="172"/>
      <c r="GQ25" s="172"/>
      <c r="GR25" s="172"/>
      <c r="GS25" s="172"/>
      <c r="GT25" s="172"/>
      <c r="GU25" s="172"/>
      <c r="GV25" s="172"/>
      <c r="GW25" s="172"/>
      <c r="GX25" s="172"/>
      <c r="GY25" s="172"/>
      <c r="GZ25" s="172"/>
      <c r="HA25" s="172"/>
      <c r="HB25" s="172"/>
      <c r="HC25" s="172"/>
      <c r="HD25" s="172"/>
      <c r="HE25" s="172"/>
      <c r="HF25" s="172"/>
      <c r="HG25" s="172"/>
      <c r="HH25" s="172"/>
      <c r="HI25" s="172"/>
      <c r="HJ25" s="172"/>
      <c r="HK25" s="172"/>
      <c r="HL25" s="172"/>
      <c r="HM25" s="172"/>
      <c r="HN25" s="172"/>
      <c r="HO25" s="172"/>
      <c r="HP25" s="172"/>
      <c r="HQ25" s="172"/>
      <c r="HR25" s="172"/>
      <c r="HS25" s="172"/>
      <c r="HT25" s="172"/>
      <c r="HU25" s="172"/>
      <c r="HV25" s="172"/>
      <c r="HW25" s="172"/>
      <c r="HX25" s="172"/>
      <c r="HY25" s="172"/>
      <c r="HZ25" s="172"/>
      <c r="IA25" s="172"/>
      <c r="IB25" s="172"/>
      <c r="IC25" s="172"/>
      <c r="ID25" s="172"/>
      <c r="IE25" s="172"/>
      <c r="IF25" s="172"/>
      <c r="IG25" s="172"/>
      <c r="IH25" s="172"/>
    </row>
    <row r="26" spans="1:242" ht="12.75">
      <c r="A26" s="170" t="s">
        <v>474</v>
      </c>
      <c r="B26" s="170"/>
      <c r="C26" s="170"/>
      <c r="D26" s="170"/>
      <c r="E26" s="170"/>
      <c r="F26" s="170"/>
      <c r="G26" s="171">
        <v>0</v>
      </c>
      <c r="H26" s="223">
        <v>0</v>
      </c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72"/>
      <c r="GK26" s="172"/>
      <c r="GL26" s="172"/>
      <c r="GM26" s="172"/>
      <c r="GN26" s="172"/>
      <c r="GO26" s="172"/>
      <c r="GP26" s="172"/>
      <c r="GQ26" s="172"/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2"/>
      <c r="HF26" s="172"/>
      <c r="HG26" s="172"/>
      <c r="HH26" s="172"/>
      <c r="HI26" s="172"/>
      <c r="HJ26" s="172"/>
      <c r="HK26" s="172"/>
      <c r="HL26" s="172"/>
      <c r="HM26" s="172"/>
      <c r="HN26" s="172"/>
      <c r="HO26" s="172"/>
      <c r="HP26" s="172"/>
      <c r="HQ26" s="172"/>
      <c r="HR26" s="172"/>
      <c r="HS26" s="172"/>
      <c r="HT26" s="172"/>
      <c r="HU26" s="172"/>
      <c r="HV26" s="172"/>
      <c r="HW26" s="172"/>
      <c r="HX26" s="172"/>
      <c r="HY26" s="172"/>
      <c r="HZ26" s="172"/>
      <c r="IA26" s="172"/>
      <c r="IB26" s="172"/>
      <c r="IC26" s="172"/>
      <c r="ID26" s="172"/>
      <c r="IE26" s="172"/>
      <c r="IF26" s="172"/>
      <c r="IG26" s="172"/>
      <c r="IH26" s="172"/>
    </row>
    <row r="27" spans="1:242" ht="12.75">
      <c r="A27" s="170" t="s">
        <v>475</v>
      </c>
      <c r="B27" s="170"/>
      <c r="C27" s="170"/>
      <c r="D27" s="170"/>
      <c r="E27" s="170"/>
      <c r="F27" s="170"/>
      <c r="G27" s="171">
        <v>0</v>
      </c>
      <c r="H27" s="223">
        <v>0</v>
      </c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/>
      <c r="GH27" s="172"/>
      <c r="GI27" s="172"/>
      <c r="GJ27" s="172"/>
      <c r="GK27" s="172"/>
      <c r="GL27" s="172"/>
      <c r="GM27" s="172"/>
      <c r="GN27" s="172"/>
      <c r="GO27" s="172"/>
      <c r="GP27" s="172"/>
      <c r="GQ27" s="172"/>
      <c r="GR27" s="172"/>
      <c r="GS27" s="172"/>
      <c r="GT27" s="172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  <c r="HE27" s="172"/>
      <c r="HF27" s="172"/>
      <c r="HG27" s="172"/>
      <c r="HH27" s="172"/>
      <c r="HI27" s="172"/>
      <c r="HJ27" s="172"/>
      <c r="HK27" s="172"/>
      <c r="HL27" s="172"/>
      <c r="HM27" s="172"/>
      <c r="HN27" s="172"/>
      <c r="HO27" s="172"/>
      <c r="HP27" s="172"/>
      <c r="HQ27" s="172"/>
      <c r="HR27" s="172"/>
      <c r="HS27" s="172"/>
      <c r="HT27" s="172"/>
      <c r="HU27" s="172"/>
      <c r="HV27" s="172"/>
      <c r="HW27" s="172"/>
      <c r="HX27" s="172"/>
      <c r="HY27" s="172"/>
      <c r="HZ27" s="172"/>
      <c r="IA27" s="172"/>
      <c r="IB27" s="172"/>
      <c r="IC27" s="172"/>
      <c r="ID27" s="172"/>
      <c r="IE27" s="172"/>
      <c r="IF27" s="172"/>
      <c r="IG27" s="172"/>
      <c r="IH27" s="172"/>
    </row>
    <row r="28" spans="1:242" ht="12.75">
      <c r="A28" s="170" t="s">
        <v>476</v>
      </c>
      <c r="B28" s="170"/>
      <c r="C28" s="170"/>
      <c r="D28" s="170"/>
      <c r="E28" s="170"/>
      <c r="F28" s="170"/>
      <c r="G28" s="171">
        <v>0</v>
      </c>
      <c r="H28" s="223">
        <v>0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72"/>
      <c r="GB28" s="172"/>
      <c r="GC28" s="172"/>
      <c r="GD28" s="172"/>
      <c r="GE28" s="172"/>
      <c r="GF28" s="172"/>
      <c r="GG28" s="172"/>
      <c r="GH28" s="172"/>
      <c r="GI28" s="172"/>
      <c r="GJ28" s="172"/>
      <c r="GK28" s="172"/>
      <c r="GL28" s="172"/>
      <c r="GM28" s="172"/>
      <c r="GN28" s="172"/>
      <c r="GO28" s="172"/>
      <c r="GP28" s="172"/>
      <c r="GQ28" s="172"/>
      <c r="GR28" s="172"/>
      <c r="GS28" s="172"/>
      <c r="GT28" s="172"/>
      <c r="GU28" s="172"/>
      <c r="GV28" s="172"/>
      <c r="GW28" s="172"/>
      <c r="GX28" s="172"/>
      <c r="GY28" s="172"/>
      <c r="GZ28" s="172"/>
      <c r="HA28" s="172"/>
      <c r="HB28" s="172"/>
      <c r="HC28" s="172"/>
      <c r="HD28" s="172"/>
      <c r="HE28" s="172"/>
      <c r="HF28" s="172"/>
      <c r="HG28" s="172"/>
      <c r="HH28" s="172"/>
      <c r="HI28" s="172"/>
      <c r="HJ28" s="172"/>
      <c r="HK28" s="172"/>
      <c r="HL28" s="172"/>
      <c r="HM28" s="172"/>
      <c r="HN28" s="172"/>
      <c r="HO28" s="172"/>
      <c r="HP28" s="172"/>
      <c r="HQ28" s="172"/>
      <c r="HR28" s="172"/>
      <c r="HS28" s="172"/>
      <c r="HT28" s="172"/>
      <c r="HU28" s="172"/>
      <c r="HV28" s="172"/>
      <c r="HW28" s="172"/>
      <c r="HX28" s="172"/>
      <c r="HY28" s="172"/>
      <c r="HZ28" s="172"/>
      <c r="IA28" s="172"/>
      <c r="IB28" s="172"/>
      <c r="IC28" s="172"/>
      <c r="ID28" s="172"/>
      <c r="IE28" s="172"/>
      <c r="IF28" s="172"/>
      <c r="IG28" s="172"/>
      <c r="IH28" s="172"/>
    </row>
    <row r="29" spans="1:242" ht="12.75">
      <c r="A29" s="170" t="s">
        <v>477</v>
      </c>
      <c r="B29" s="170"/>
      <c r="C29" s="170"/>
      <c r="D29" s="170"/>
      <c r="E29" s="170"/>
      <c r="F29" s="170"/>
      <c r="G29" s="171">
        <v>0</v>
      </c>
      <c r="H29" s="223">
        <v>0</v>
      </c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/>
      <c r="FW29" s="172"/>
      <c r="FX29" s="172"/>
      <c r="FY29" s="172"/>
      <c r="FZ29" s="172"/>
      <c r="GA29" s="172"/>
      <c r="GB29" s="172"/>
      <c r="GC29" s="172"/>
      <c r="GD29" s="172"/>
      <c r="GE29" s="172"/>
      <c r="GF29" s="172"/>
      <c r="GG29" s="172"/>
      <c r="GH29" s="172"/>
      <c r="GI29" s="172"/>
      <c r="GJ29" s="172"/>
      <c r="GK29" s="172"/>
      <c r="GL29" s="172"/>
      <c r="GM29" s="172"/>
      <c r="GN29" s="172"/>
      <c r="GO29" s="172"/>
      <c r="GP29" s="172"/>
      <c r="GQ29" s="172"/>
      <c r="GR29" s="172"/>
      <c r="GS29" s="172"/>
      <c r="GT29" s="172"/>
      <c r="GU29" s="172"/>
      <c r="GV29" s="172"/>
      <c r="GW29" s="172"/>
      <c r="GX29" s="172"/>
      <c r="GY29" s="172"/>
      <c r="GZ29" s="172"/>
      <c r="HA29" s="172"/>
      <c r="HB29" s="172"/>
      <c r="HC29" s="172"/>
      <c r="HD29" s="172"/>
      <c r="HE29" s="172"/>
      <c r="HF29" s="172"/>
      <c r="HG29" s="172"/>
      <c r="HH29" s="172"/>
      <c r="HI29" s="172"/>
      <c r="HJ29" s="172"/>
      <c r="HK29" s="172"/>
      <c r="HL29" s="172"/>
      <c r="HM29" s="172"/>
      <c r="HN29" s="172"/>
      <c r="HO29" s="172"/>
      <c r="HP29" s="172"/>
      <c r="HQ29" s="172"/>
      <c r="HR29" s="172"/>
      <c r="HS29" s="172"/>
      <c r="HT29" s="172"/>
      <c r="HU29" s="172"/>
      <c r="HV29" s="172"/>
      <c r="HW29" s="172"/>
      <c r="HX29" s="172"/>
      <c r="HY29" s="172"/>
      <c r="HZ29" s="172"/>
      <c r="IA29" s="172"/>
      <c r="IB29" s="172"/>
      <c r="IC29" s="172"/>
      <c r="ID29" s="172"/>
      <c r="IE29" s="172"/>
      <c r="IF29" s="172"/>
      <c r="IG29" s="172"/>
      <c r="IH29" s="172"/>
    </row>
    <row r="30" spans="1:242" ht="12.75">
      <c r="A30" s="170"/>
      <c r="B30" s="170" t="s">
        <v>478</v>
      </c>
      <c r="C30" s="170"/>
      <c r="D30" s="170"/>
      <c r="E30" s="170"/>
      <c r="F30" s="170"/>
      <c r="G30" s="171">
        <v>0</v>
      </c>
      <c r="H30" s="223">
        <v>0</v>
      </c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72"/>
      <c r="GK30" s="172"/>
      <c r="GL30" s="172"/>
      <c r="GM30" s="172"/>
      <c r="GN30" s="172"/>
      <c r="GO30" s="172"/>
      <c r="GP30" s="172"/>
      <c r="GQ30" s="172"/>
      <c r="GR30" s="172"/>
      <c r="GS30" s="172"/>
      <c r="GT30" s="172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  <c r="HE30" s="172"/>
      <c r="HF30" s="172"/>
      <c r="HG30" s="172"/>
      <c r="HH30" s="172"/>
      <c r="HI30" s="172"/>
      <c r="HJ30" s="172"/>
      <c r="HK30" s="172"/>
      <c r="HL30" s="172"/>
      <c r="HM30" s="172"/>
      <c r="HN30" s="172"/>
      <c r="HO30" s="172"/>
      <c r="HP30" s="172"/>
      <c r="HQ30" s="172"/>
      <c r="HR30" s="172"/>
      <c r="HS30" s="172"/>
      <c r="HT30" s="172"/>
      <c r="HU30" s="172"/>
      <c r="HV30" s="172"/>
      <c r="HW30" s="172"/>
      <c r="HX30" s="172"/>
      <c r="HY30" s="172"/>
      <c r="HZ30" s="172"/>
      <c r="IA30" s="172"/>
      <c r="IB30" s="172"/>
      <c r="IC30" s="172"/>
      <c r="ID30" s="172"/>
      <c r="IE30" s="172"/>
      <c r="IF30" s="172"/>
      <c r="IG30" s="172"/>
      <c r="IH30" s="172"/>
    </row>
    <row r="31" spans="1:242" ht="12.75">
      <c r="A31" s="170"/>
      <c r="B31" s="170"/>
      <c r="C31" s="170"/>
      <c r="D31" s="170"/>
      <c r="E31" s="170"/>
      <c r="F31" s="170"/>
      <c r="G31" s="170"/>
      <c r="H31" s="170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72"/>
      <c r="GK31" s="172"/>
      <c r="GL31" s="172"/>
      <c r="GM31" s="172"/>
      <c r="GN31" s="172"/>
      <c r="GO31" s="172"/>
      <c r="GP31" s="172"/>
      <c r="GQ31" s="172"/>
      <c r="GR31" s="172"/>
      <c r="GS31" s="172"/>
      <c r="GT31" s="172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  <c r="HE31" s="172"/>
      <c r="HF31" s="172"/>
      <c r="HG31" s="172"/>
      <c r="HH31" s="172"/>
      <c r="HI31" s="172"/>
      <c r="HJ31" s="172"/>
      <c r="HK31" s="172"/>
      <c r="HL31" s="172"/>
      <c r="HM31" s="172"/>
      <c r="HN31" s="172"/>
      <c r="HO31" s="172"/>
      <c r="HP31" s="172"/>
      <c r="HQ31" s="172"/>
      <c r="HR31" s="172"/>
      <c r="HS31" s="172"/>
      <c r="HT31" s="172"/>
      <c r="HU31" s="172"/>
      <c r="HV31" s="172"/>
      <c r="HW31" s="172"/>
      <c r="HX31" s="172"/>
      <c r="HY31" s="172"/>
      <c r="HZ31" s="172"/>
      <c r="IA31" s="172"/>
      <c r="IB31" s="172"/>
      <c r="IC31" s="172"/>
      <c r="ID31" s="172"/>
      <c r="IE31" s="172"/>
      <c r="IF31" s="172"/>
      <c r="IG31" s="172"/>
      <c r="IH31" s="172"/>
    </row>
    <row r="32" spans="1:242" ht="12.75">
      <c r="A32" s="170"/>
      <c r="B32" s="170"/>
      <c r="C32" s="170"/>
      <c r="D32" s="170"/>
      <c r="E32" s="170"/>
      <c r="F32" s="170"/>
      <c r="G32" s="170"/>
      <c r="H32" s="170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/>
      <c r="GJ32" s="172"/>
      <c r="GK32" s="172"/>
      <c r="GL32" s="172"/>
      <c r="GM32" s="172"/>
      <c r="GN32" s="172"/>
      <c r="GO32" s="172"/>
      <c r="GP32" s="172"/>
      <c r="GQ32" s="172"/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2"/>
      <c r="HF32" s="172"/>
      <c r="HG32" s="172"/>
      <c r="HH32" s="172"/>
      <c r="HI32" s="172"/>
      <c r="HJ32" s="172"/>
      <c r="HK32" s="172"/>
      <c r="HL32" s="172"/>
      <c r="HM32" s="172"/>
      <c r="HN32" s="172"/>
      <c r="HO32" s="172"/>
      <c r="HP32" s="172"/>
      <c r="HQ32" s="172"/>
      <c r="HR32" s="172"/>
      <c r="HS32" s="172"/>
      <c r="HT32" s="172"/>
      <c r="HU32" s="172"/>
      <c r="HV32" s="172"/>
      <c r="HW32" s="172"/>
      <c r="HX32" s="172"/>
      <c r="HY32" s="172"/>
      <c r="HZ32" s="172"/>
      <c r="IA32" s="172"/>
      <c r="IB32" s="172"/>
      <c r="IC32" s="172"/>
      <c r="ID32" s="172"/>
      <c r="IE32" s="172"/>
      <c r="IF32" s="172"/>
      <c r="IG32" s="172"/>
      <c r="IH32" s="172"/>
    </row>
    <row r="33" spans="1:242" ht="12.75">
      <c r="A33" s="170"/>
      <c r="B33" s="170"/>
      <c r="C33" s="170"/>
      <c r="D33" s="170"/>
      <c r="E33" s="170"/>
      <c r="F33" s="170"/>
      <c r="G33" s="170"/>
      <c r="H33" s="170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  <c r="GP33" s="172"/>
      <c r="GQ33" s="172"/>
      <c r="GR33" s="172"/>
      <c r="GS33" s="172"/>
      <c r="GT33" s="172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  <c r="HE33" s="172"/>
      <c r="HF33" s="172"/>
      <c r="HG33" s="172"/>
      <c r="HH33" s="172"/>
      <c r="HI33" s="172"/>
      <c r="HJ33" s="172"/>
      <c r="HK33" s="172"/>
      <c r="HL33" s="172"/>
      <c r="HM33" s="172"/>
      <c r="HN33" s="172"/>
      <c r="HO33" s="172"/>
      <c r="HP33" s="172"/>
      <c r="HQ33" s="172"/>
      <c r="HR33" s="172"/>
      <c r="HS33" s="172"/>
      <c r="HT33" s="172"/>
      <c r="HU33" s="172"/>
      <c r="HV33" s="172"/>
      <c r="HW33" s="172"/>
      <c r="HX33" s="172"/>
      <c r="HY33" s="172"/>
      <c r="HZ33" s="172"/>
      <c r="IA33" s="172"/>
      <c r="IB33" s="172"/>
      <c r="IC33" s="172"/>
      <c r="ID33" s="172"/>
      <c r="IE33" s="172"/>
      <c r="IF33" s="172"/>
      <c r="IG33" s="172"/>
      <c r="IH33" s="172"/>
    </row>
    <row r="34" spans="1:242" ht="12.7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/>
      <c r="GG34" s="172"/>
      <c r="GH34" s="172"/>
      <c r="GI34" s="172"/>
      <c r="GJ34" s="172"/>
      <c r="GK34" s="172"/>
      <c r="GL34" s="172"/>
      <c r="GM34" s="172"/>
      <c r="GN34" s="172"/>
      <c r="GO34" s="172"/>
      <c r="GP34" s="172"/>
      <c r="GQ34" s="172"/>
      <c r="GR34" s="172"/>
      <c r="GS34" s="172"/>
      <c r="GT34" s="172"/>
      <c r="GU34" s="172"/>
      <c r="GV34" s="172"/>
      <c r="GW34" s="172"/>
      <c r="GX34" s="172"/>
      <c r="GY34" s="172"/>
      <c r="GZ34" s="172"/>
      <c r="HA34" s="172"/>
      <c r="HB34" s="172"/>
      <c r="HC34" s="172"/>
      <c r="HD34" s="172"/>
      <c r="HE34" s="172"/>
      <c r="HF34" s="172"/>
      <c r="HG34" s="172"/>
      <c r="HH34" s="172"/>
      <c r="HI34" s="172"/>
      <c r="HJ34" s="172"/>
      <c r="HK34" s="172"/>
      <c r="HL34" s="172"/>
      <c r="HM34" s="172"/>
      <c r="HN34" s="172"/>
      <c r="HO34" s="172"/>
      <c r="HP34" s="172"/>
      <c r="HQ34" s="172"/>
      <c r="HR34" s="172"/>
      <c r="HS34" s="172"/>
      <c r="HT34" s="172"/>
      <c r="HU34" s="172"/>
      <c r="HV34" s="172"/>
      <c r="HW34" s="172"/>
      <c r="HX34" s="172"/>
      <c r="HY34" s="172"/>
      <c r="HZ34" s="172"/>
      <c r="IA34" s="172"/>
      <c r="IB34" s="172"/>
      <c r="IC34" s="172"/>
      <c r="ID34" s="172"/>
      <c r="IE34" s="172"/>
      <c r="IF34" s="172"/>
      <c r="IG34" s="172"/>
      <c r="IH34" s="172"/>
    </row>
    <row r="35" spans="1:242" ht="29.25" customHeight="1">
      <c r="A35" s="224" t="s">
        <v>479</v>
      </c>
      <c r="B35" s="225"/>
      <c r="C35" s="225"/>
      <c r="D35" s="225"/>
      <c r="E35" s="225"/>
      <c r="F35" s="225"/>
      <c r="G35" s="159" t="s">
        <v>683</v>
      </c>
      <c r="H35" s="353" t="s">
        <v>298</v>
      </c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/>
      <c r="FW35" s="172"/>
      <c r="FX35" s="172"/>
      <c r="FY35" s="172"/>
      <c r="FZ35" s="172"/>
      <c r="GA35" s="172"/>
      <c r="GB35" s="172"/>
      <c r="GC35" s="172"/>
      <c r="GD35" s="172"/>
      <c r="GE35" s="172"/>
      <c r="GF35" s="172"/>
      <c r="GG35" s="172"/>
      <c r="GH35" s="172"/>
      <c r="GI35" s="172"/>
      <c r="GJ35" s="172"/>
      <c r="GK35" s="172"/>
      <c r="GL35" s="172"/>
      <c r="GM35" s="172"/>
      <c r="GN35" s="172"/>
      <c r="GO35" s="172"/>
      <c r="GP35" s="172"/>
      <c r="GQ35" s="172"/>
      <c r="GR35" s="172"/>
      <c r="GS35" s="172"/>
      <c r="GT35" s="172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  <c r="HE35" s="172"/>
      <c r="HF35" s="172"/>
      <c r="HG35" s="172"/>
      <c r="HH35" s="172"/>
      <c r="HI35" s="172"/>
      <c r="HJ35" s="172"/>
      <c r="HK35" s="172"/>
      <c r="HL35" s="172"/>
      <c r="HM35" s="172"/>
      <c r="HN35" s="172"/>
      <c r="HO35" s="172"/>
      <c r="HP35" s="172"/>
      <c r="HQ35" s="172"/>
      <c r="HR35" s="172"/>
      <c r="HS35" s="172"/>
      <c r="HT35" s="172"/>
      <c r="HU35" s="172"/>
      <c r="HV35" s="172"/>
      <c r="HW35" s="172"/>
      <c r="HX35" s="172"/>
      <c r="HY35" s="172"/>
      <c r="HZ35" s="172"/>
      <c r="IA35" s="172"/>
      <c r="IB35" s="172"/>
      <c r="IC35" s="172"/>
      <c r="ID35" s="172"/>
      <c r="IE35" s="172"/>
      <c r="IF35" s="172"/>
      <c r="IG35" s="172"/>
      <c r="IH35" s="172"/>
    </row>
    <row r="36" spans="1:242" ht="23.25" customHeight="1">
      <c r="A36" s="226" t="s">
        <v>480</v>
      </c>
      <c r="B36" s="226"/>
      <c r="C36" s="226"/>
      <c r="D36" s="226"/>
      <c r="E36" s="226"/>
      <c r="F36" s="226"/>
      <c r="G36" s="170">
        <v>0</v>
      </c>
      <c r="H36" s="171">
        <v>0</v>
      </c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172"/>
      <c r="FG36" s="172"/>
      <c r="FH36" s="172"/>
      <c r="FI36" s="172"/>
      <c r="FJ36" s="172"/>
      <c r="FK36" s="172"/>
      <c r="FL36" s="172"/>
      <c r="FM36" s="172"/>
      <c r="FN36" s="172"/>
      <c r="FO36" s="172"/>
      <c r="FP36" s="172"/>
      <c r="FQ36" s="172"/>
      <c r="FR36" s="172"/>
      <c r="FS36" s="172"/>
      <c r="FT36" s="172"/>
      <c r="FU36" s="172"/>
      <c r="FV36" s="172"/>
      <c r="FW36" s="172"/>
      <c r="FX36" s="172"/>
      <c r="FY36" s="172"/>
      <c r="FZ36" s="172"/>
      <c r="GA36" s="172"/>
      <c r="GB36" s="172"/>
      <c r="GC36" s="172"/>
      <c r="GD36" s="172"/>
      <c r="GE36" s="172"/>
      <c r="GF36" s="172"/>
      <c r="GG36" s="172"/>
      <c r="GH36" s="172"/>
      <c r="GI36" s="172"/>
      <c r="GJ36" s="172"/>
      <c r="GK36" s="172"/>
      <c r="GL36" s="172"/>
      <c r="GM36" s="172"/>
      <c r="GN36" s="172"/>
      <c r="GO36" s="172"/>
      <c r="GP36" s="172"/>
      <c r="GQ36" s="172"/>
      <c r="GR36" s="172"/>
      <c r="GS36" s="172"/>
      <c r="GT36" s="172"/>
      <c r="GU36" s="172"/>
      <c r="GV36" s="172"/>
      <c r="GW36" s="172"/>
      <c r="GX36" s="172"/>
      <c r="GY36" s="172"/>
      <c r="GZ36" s="172"/>
      <c r="HA36" s="172"/>
      <c r="HB36" s="172"/>
      <c r="HC36" s="172"/>
      <c r="HD36" s="172"/>
      <c r="HE36" s="172"/>
      <c r="HF36" s="172"/>
      <c r="HG36" s="172"/>
      <c r="HH36" s="172"/>
      <c r="HI36" s="172"/>
      <c r="HJ36" s="172"/>
      <c r="HK36" s="172"/>
      <c r="HL36" s="172"/>
      <c r="HM36" s="172"/>
      <c r="HN36" s="172"/>
      <c r="HO36" s="172"/>
      <c r="HP36" s="172"/>
      <c r="HQ36" s="172"/>
      <c r="HR36" s="172"/>
      <c r="HS36" s="172"/>
      <c r="HT36" s="172"/>
      <c r="HU36" s="172"/>
      <c r="HV36" s="172"/>
      <c r="HW36" s="172"/>
      <c r="HX36" s="172"/>
      <c r="HY36" s="172"/>
      <c r="HZ36" s="172"/>
      <c r="IA36" s="172"/>
      <c r="IB36" s="172"/>
      <c r="IC36" s="172"/>
      <c r="ID36" s="172"/>
      <c r="IE36" s="172"/>
      <c r="IF36" s="172"/>
      <c r="IG36" s="172"/>
      <c r="IH36" s="172"/>
    </row>
    <row r="37" spans="1:242" ht="21" customHeight="1">
      <c r="A37" s="225" t="s">
        <v>481</v>
      </c>
      <c r="B37" s="225"/>
      <c r="C37" s="225"/>
      <c r="D37" s="225"/>
      <c r="E37" s="225"/>
      <c r="F37" s="225"/>
      <c r="G37" s="170">
        <v>0</v>
      </c>
      <c r="H37" s="171">
        <v>0</v>
      </c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  <c r="FF37" s="172"/>
      <c r="FG37" s="172"/>
      <c r="FH37" s="172"/>
      <c r="FI37" s="172"/>
      <c r="FJ37" s="172"/>
      <c r="FK37" s="172"/>
      <c r="FL37" s="172"/>
      <c r="FM37" s="172"/>
      <c r="FN37" s="172"/>
      <c r="FO37" s="172"/>
      <c r="FP37" s="172"/>
      <c r="FQ37" s="172"/>
      <c r="FR37" s="172"/>
      <c r="FS37" s="172"/>
      <c r="FT37" s="172"/>
      <c r="FU37" s="172"/>
      <c r="FV37" s="172"/>
      <c r="FW37" s="172"/>
      <c r="FX37" s="172"/>
      <c r="FY37" s="172"/>
      <c r="FZ37" s="172"/>
      <c r="GA37" s="172"/>
      <c r="GB37" s="172"/>
      <c r="GC37" s="172"/>
      <c r="GD37" s="172"/>
      <c r="GE37" s="172"/>
      <c r="GF37" s="172"/>
      <c r="GG37" s="172"/>
      <c r="GH37" s="172"/>
      <c r="GI37" s="172"/>
      <c r="GJ37" s="172"/>
      <c r="GK37" s="172"/>
      <c r="GL37" s="172"/>
      <c r="GM37" s="172"/>
      <c r="GN37" s="172"/>
      <c r="GO37" s="172"/>
      <c r="GP37" s="172"/>
      <c r="GQ37" s="172"/>
      <c r="GR37" s="172"/>
      <c r="GS37" s="172"/>
      <c r="GT37" s="172"/>
      <c r="GU37" s="172"/>
      <c r="GV37" s="172"/>
      <c r="GW37" s="172"/>
      <c r="GX37" s="172"/>
      <c r="GY37" s="172"/>
      <c r="GZ37" s="172"/>
      <c r="HA37" s="172"/>
      <c r="HB37" s="172"/>
      <c r="HC37" s="172"/>
      <c r="HD37" s="172"/>
      <c r="HE37" s="172"/>
      <c r="HF37" s="172"/>
      <c r="HG37" s="172"/>
      <c r="HH37" s="172"/>
      <c r="HI37" s="172"/>
      <c r="HJ37" s="172"/>
      <c r="HK37" s="172"/>
      <c r="HL37" s="172"/>
      <c r="HM37" s="172"/>
      <c r="HN37" s="172"/>
      <c r="HO37" s="172"/>
      <c r="HP37" s="172"/>
      <c r="HQ37" s="172"/>
      <c r="HR37" s="172"/>
      <c r="HS37" s="172"/>
      <c r="HT37" s="172"/>
      <c r="HU37" s="172"/>
      <c r="HV37" s="172"/>
      <c r="HW37" s="172"/>
      <c r="HX37" s="172"/>
      <c r="HY37" s="172"/>
      <c r="HZ37" s="172"/>
      <c r="IA37" s="172"/>
      <c r="IB37" s="172"/>
      <c r="IC37" s="172"/>
      <c r="ID37" s="172"/>
      <c r="IE37" s="172"/>
      <c r="IF37" s="172"/>
      <c r="IG37" s="172"/>
      <c r="IH37" s="172"/>
    </row>
    <row r="38" spans="1:242" ht="18.75" customHeight="1">
      <c r="A38" s="225" t="s">
        <v>482</v>
      </c>
      <c r="B38" s="225"/>
      <c r="C38" s="225"/>
      <c r="D38" s="225"/>
      <c r="E38" s="225"/>
      <c r="F38" s="225"/>
      <c r="G38" s="170">
        <v>0</v>
      </c>
      <c r="H38" s="171">
        <v>0</v>
      </c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72"/>
      <c r="FM38" s="172"/>
      <c r="FN38" s="172"/>
      <c r="FO38" s="172"/>
      <c r="FP38" s="172"/>
      <c r="FQ38" s="172"/>
      <c r="FR38" s="172"/>
      <c r="FS38" s="172"/>
      <c r="FT38" s="172"/>
      <c r="FU38" s="172"/>
      <c r="FV38" s="172"/>
      <c r="FW38" s="172"/>
      <c r="FX38" s="172"/>
      <c r="FY38" s="172"/>
      <c r="FZ38" s="172"/>
      <c r="GA38" s="172"/>
      <c r="GB38" s="172"/>
      <c r="GC38" s="172"/>
      <c r="GD38" s="172"/>
      <c r="GE38" s="172"/>
      <c r="GF38" s="172"/>
      <c r="GG38" s="172"/>
      <c r="GH38" s="172"/>
      <c r="GI38" s="172"/>
      <c r="GJ38" s="172"/>
      <c r="GK38" s="172"/>
      <c r="GL38" s="172"/>
      <c r="GM38" s="172"/>
      <c r="GN38" s="172"/>
      <c r="GO38" s="172"/>
      <c r="GP38" s="172"/>
      <c r="GQ38" s="172"/>
      <c r="GR38" s="172"/>
      <c r="GS38" s="172"/>
      <c r="GT38" s="172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  <c r="HE38" s="172"/>
      <c r="HF38" s="172"/>
      <c r="HG38" s="172"/>
      <c r="HH38" s="172"/>
      <c r="HI38" s="172"/>
      <c r="HJ38" s="172"/>
      <c r="HK38" s="172"/>
      <c r="HL38" s="172"/>
      <c r="HM38" s="172"/>
      <c r="HN38" s="172"/>
      <c r="HO38" s="172"/>
      <c r="HP38" s="172"/>
      <c r="HQ38" s="172"/>
      <c r="HR38" s="172"/>
      <c r="HS38" s="172"/>
      <c r="HT38" s="172"/>
      <c r="HU38" s="172"/>
      <c r="HV38" s="172"/>
      <c r="HW38" s="172"/>
      <c r="HX38" s="172"/>
      <c r="HY38" s="172"/>
      <c r="HZ38" s="172"/>
      <c r="IA38" s="172"/>
      <c r="IB38" s="172"/>
      <c r="IC38" s="172"/>
      <c r="ID38" s="172"/>
      <c r="IE38" s="172"/>
      <c r="IF38" s="172"/>
      <c r="IG38" s="172"/>
      <c r="IH38" s="172"/>
    </row>
  </sheetData>
  <printOptions/>
  <pageMargins left="0.75" right="0.31" top="0.43" bottom="0.42" header="0.28" footer="0.3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Vinh Son J/C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 Trung</dc:creator>
  <cp:keywords/>
  <dc:description/>
  <cp:lastModifiedBy>Duy Trung</cp:lastModifiedBy>
  <cp:lastPrinted>2011-01-25T09:45:01Z</cp:lastPrinted>
  <dcterms:created xsi:type="dcterms:W3CDTF">2010-10-26T01:49:15Z</dcterms:created>
  <dcterms:modified xsi:type="dcterms:W3CDTF">2011-01-25T10:04:30Z</dcterms:modified>
  <cp:category/>
  <cp:version/>
  <cp:contentType/>
  <cp:contentStatus/>
</cp:coreProperties>
</file>